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joebay/Desktop/tech for upload/"/>
    </mc:Choice>
  </mc:AlternateContent>
  <xr:revisionPtr revIDLastSave="0" documentId="8_{E0D0B809-ACFC-3041-A401-8E2E9B757204}" xr6:coauthVersionLast="44" xr6:coauthVersionMax="44" xr10:uidLastSave="{00000000-0000-0000-0000-000000000000}"/>
  <bookViews>
    <workbookView xWindow="0" yWindow="460" windowWidth="28120" windowHeight="13960" xr2:uid="{00000000-000D-0000-FFFF-FFFF00000000}"/>
  </bookViews>
  <sheets>
    <sheet name="Resources Requested-Mar4" sheetId="1" r:id="rId1"/>
    <sheet name="Validation Summary-Mar11" sheetId="4" r:id="rId2"/>
    <sheet name="Notes" sheetId="3" state="hidden" r:id="rId3"/>
    <sheet name="Pivot" sheetId="2" r:id="rId4"/>
  </sheets>
  <definedNames>
    <definedName name="_xlnm._FilterDatabase" localSheetId="0" hidden="1">'Resources Requested-Mar4'!$A$2:$H$386</definedName>
    <definedName name="_xlnm._FilterDatabase" localSheetId="1" hidden="1">'Validation Summary-Mar11'!$A$4:$E$47</definedName>
    <definedName name="_xlnm.Print_Area" localSheetId="2">Notes!$A$1:$F$77</definedName>
    <definedName name="_xlnm.Print_Area" localSheetId="1">'Validation Summary-Mar11'!$A$1:$E$44</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16" i="1" l="1"/>
  <c r="F293" i="1"/>
  <c r="H293" i="1" s="1"/>
  <c r="H291" i="1"/>
  <c r="H292" i="1"/>
  <c r="H294" i="1"/>
  <c r="H295" i="1"/>
  <c r="H296" i="1"/>
  <c r="H297" i="1"/>
  <c r="H298" i="1"/>
  <c r="H299" i="1"/>
  <c r="H300" i="1"/>
  <c r="G111" i="1" l="1"/>
  <c r="H111" i="1" s="1"/>
  <c r="H110" i="1"/>
  <c r="G108" i="1"/>
  <c r="H108" i="1" s="1"/>
  <c r="H105" i="1"/>
  <c r="H106" i="1"/>
  <c r="H107" i="1"/>
  <c r="H109" i="1"/>
  <c r="H112" i="1"/>
  <c r="H98" i="1"/>
  <c r="H99" i="1"/>
  <c r="H100" i="1"/>
  <c r="H101" i="1"/>
  <c r="H102" i="1"/>
  <c r="H103" i="1"/>
  <c r="H104" i="1"/>
  <c r="H91" i="1"/>
  <c r="H92" i="1"/>
  <c r="H93" i="1"/>
  <c r="H94" i="1"/>
  <c r="H95" i="1"/>
  <c r="H96" i="1"/>
  <c r="H97" i="1"/>
  <c r="H87" i="1"/>
  <c r="H88" i="1"/>
  <c r="H89" i="1"/>
  <c r="H90" i="1"/>
  <c r="H26" i="1" l="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123" i="1" l="1"/>
  <c r="H124" i="1"/>
  <c r="H125" i="1"/>
  <c r="H126" i="1"/>
  <c r="H127" i="1"/>
  <c r="H128" i="1"/>
  <c r="H129" i="1"/>
  <c r="F12" i="1"/>
  <c r="H12" i="1" s="1"/>
  <c r="H6" i="1"/>
  <c r="H7" i="1"/>
  <c r="H8" i="1"/>
  <c r="H9" i="1"/>
  <c r="H10" i="1"/>
  <c r="H11" i="1"/>
  <c r="H13" i="1"/>
  <c r="H14" i="1"/>
  <c r="H15" i="1"/>
  <c r="H5" i="1"/>
  <c r="H4" i="1"/>
  <c r="H147" i="1"/>
  <c r="H321" i="1"/>
  <c r="H18" i="1"/>
  <c r="G273" i="1" l="1"/>
  <c r="G272" i="1"/>
  <c r="F267" i="1"/>
  <c r="F266" i="1"/>
  <c r="H74" i="1"/>
  <c r="F66" i="1" l="1"/>
  <c r="H304" i="1"/>
  <c r="H305" i="1"/>
  <c r="H306" i="1"/>
  <c r="H307" i="1"/>
  <c r="H308" i="1"/>
  <c r="H309" i="1"/>
  <c r="H310" i="1"/>
  <c r="H314" i="1"/>
  <c r="H315" i="1"/>
  <c r="H301" i="1"/>
  <c r="H302" i="1"/>
  <c r="H303" i="1"/>
  <c r="F313" i="1"/>
  <c r="H313" i="1" s="1"/>
  <c r="F312" i="1"/>
  <c r="H312" i="1" s="1"/>
  <c r="H311" i="1"/>
  <c r="H364" i="1" l="1"/>
  <c r="H365" i="1"/>
  <c r="H362" i="1" l="1"/>
  <c r="H363" i="1"/>
  <c r="H351" i="1"/>
  <c r="H354" i="1"/>
  <c r="H353" i="1"/>
  <c r="H352" i="1"/>
  <c r="H148" i="1"/>
  <c r="H145" i="1"/>
  <c r="H24" i="1" l="1"/>
  <c r="H25" i="1"/>
  <c r="H230" i="1"/>
  <c r="H229" i="1"/>
  <c r="H263" i="1" l="1"/>
  <c r="H261" i="1"/>
  <c r="H262" i="1"/>
  <c r="G259" i="1"/>
  <c r="H259" i="1" s="1"/>
  <c r="H257" i="1"/>
  <c r="H258" i="1"/>
  <c r="H260" i="1"/>
  <c r="H253" i="1"/>
  <c r="H254" i="1"/>
  <c r="H255" i="1"/>
  <c r="H256" i="1"/>
  <c r="H218" i="1" l="1"/>
  <c r="H198" i="1"/>
  <c r="H196" i="1"/>
  <c r="H197" i="1"/>
  <c r="H174" i="1"/>
  <c r="H175" i="1"/>
  <c r="H23" i="1"/>
  <c r="H22" i="1"/>
  <c r="G271" i="1"/>
  <c r="H271" i="1" s="1"/>
  <c r="G275" i="1"/>
  <c r="H275" i="1" s="1"/>
  <c r="G276" i="1"/>
  <c r="H276" i="1" s="1"/>
  <c r="H265" i="1"/>
  <c r="H266" i="1"/>
  <c r="H267" i="1"/>
  <c r="H268" i="1"/>
  <c r="H269" i="1"/>
  <c r="H270" i="1"/>
  <c r="H272" i="1"/>
  <c r="H273" i="1"/>
  <c r="H274" i="1"/>
  <c r="H277" i="1"/>
  <c r="H278" i="1"/>
  <c r="H279" i="1"/>
  <c r="H280" i="1"/>
  <c r="G281" i="1"/>
  <c r="H281" i="1" s="1"/>
  <c r="H157" i="1"/>
  <c r="H169" i="1"/>
  <c r="H170" i="1"/>
  <c r="H171" i="1"/>
  <c r="H172" i="1"/>
  <c r="H173" i="1"/>
  <c r="H130" i="1"/>
  <c r="H131" i="1"/>
  <c r="H132" i="1"/>
  <c r="H133" i="1"/>
  <c r="H134" i="1"/>
  <c r="H135" i="1"/>
  <c r="H136" i="1"/>
  <c r="H137" i="1"/>
  <c r="H138" i="1"/>
  <c r="H139" i="1"/>
  <c r="H140" i="1"/>
  <c r="H141" i="1"/>
  <c r="H149" i="1"/>
  <c r="H150" i="1"/>
  <c r="H151" i="1"/>
  <c r="H152" i="1"/>
  <c r="H153" i="1"/>
  <c r="H154" i="1"/>
  <c r="H155" i="1"/>
  <c r="H156" i="1"/>
  <c r="H252" i="1"/>
  <c r="H282" i="1"/>
  <c r="H217" i="1"/>
  <c r="H80" i="1"/>
  <c r="H81" i="1"/>
  <c r="H82" i="1"/>
  <c r="H83" i="1"/>
  <c r="H84" i="1"/>
  <c r="H85" i="1"/>
  <c r="H86" i="1"/>
  <c r="H231" i="1"/>
  <c r="H232" i="1"/>
  <c r="F206" i="1"/>
  <c r="H206" i="1" s="1"/>
  <c r="G207" i="1"/>
  <c r="F207" i="1"/>
  <c r="H213" i="1"/>
  <c r="H212" i="1"/>
  <c r="H214" i="1"/>
  <c r="H215" i="1"/>
  <c r="H216" i="1"/>
  <c r="H225" i="1"/>
  <c r="H226" i="1"/>
  <c r="H227" i="1"/>
  <c r="H228" i="1"/>
  <c r="H143" i="1"/>
  <c r="H144" i="1"/>
  <c r="H146" i="1"/>
  <c r="H73" i="1"/>
  <c r="H71" i="1"/>
  <c r="H76" i="1"/>
  <c r="H77" i="1"/>
  <c r="H78" i="1"/>
  <c r="H79" i="1"/>
  <c r="H195" i="1"/>
  <c r="H204" i="1"/>
  <c r="H205" i="1"/>
  <c r="H208" i="1"/>
  <c r="H209" i="1"/>
  <c r="H210" i="1"/>
  <c r="H211" i="1"/>
  <c r="G72" i="1"/>
  <c r="H72" i="1" s="1"/>
  <c r="H180" i="1"/>
  <c r="H181" i="1"/>
  <c r="H182" i="1"/>
  <c r="H183" i="1"/>
  <c r="H65" i="1"/>
  <c r="H66" i="1"/>
  <c r="H67" i="1"/>
  <c r="H68" i="1"/>
  <c r="H69" i="1"/>
  <c r="H70" i="1"/>
  <c r="H75" i="1"/>
  <c r="G160" i="1"/>
  <c r="F160" i="1"/>
  <c r="F159" i="1"/>
  <c r="H159" i="1" s="1"/>
  <c r="G247" i="1"/>
  <c r="H247" i="1" s="1"/>
  <c r="G244" i="1"/>
  <c r="H244" i="1" s="1"/>
  <c r="H243" i="1"/>
  <c r="F237" i="1"/>
  <c r="H237" i="1" s="1"/>
  <c r="F235" i="1"/>
  <c r="H235" i="1" s="1"/>
  <c r="G233" i="1"/>
  <c r="F233" i="1"/>
  <c r="G384" i="1"/>
  <c r="H384" i="1" s="1"/>
  <c r="F379" i="1"/>
  <c r="H379" i="1" s="1"/>
  <c r="F380" i="1"/>
  <c r="H380" i="1" s="1"/>
  <c r="H335" i="1"/>
  <c r="H331" i="1"/>
  <c r="H332" i="1"/>
  <c r="H333" i="1"/>
  <c r="H334" i="1"/>
  <c r="H336" i="1"/>
  <c r="H337" i="1"/>
  <c r="H338" i="1"/>
  <c r="H339" i="1"/>
  <c r="H366" i="1"/>
  <c r="H367" i="1"/>
  <c r="H368" i="1"/>
  <c r="H369" i="1"/>
  <c r="H3" i="1"/>
  <c r="H378" i="1"/>
  <c r="H381" i="1"/>
  <c r="H382" i="1"/>
  <c r="H383" i="1"/>
  <c r="H385" i="1"/>
  <c r="H386" i="1"/>
  <c r="H142" i="1"/>
  <c r="H264" i="1"/>
  <c r="H234" i="1"/>
  <c r="H236" i="1"/>
  <c r="H238" i="1"/>
  <c r="H239" i="1"/>
  <c r="H240" i="1"/>
  <c r="H241" i="1"/>
  <c r="H242" i="1"/>
  <c r="H245" i="1"/>
  <c r="H246" i="1"/>
  <c r="H248" i="1"/>
  <c r="H249" i="1"/>
  <c r="H250" i="1"/>
  <c r="H251" i="1"/>
  <c r="H158" i="1"/>
  <c r="H161" i="1"/>
  <c r="H162" i="1"/>
  <c r="H163" i="1"/>
  <c r="H164" i="1"/>
  <c r="H165" i="1"/>
  <c r="H166" i="1"/>
  <c r="H167" i="1"/>
  <c r="H176" i="1"/>
  <c r="H177" i="1"/>
  <c r="H178" i="1"/>
  <c r="H179" i="1"/>
  <c r="H324" i="1"/>
  <c r="H325" i="1"/>
  <c r="H326" i="1"/>
  <c r="H327" i="1"/>
  <c r="H328" i="1"/>
  <c r="H329" i="1"/>
  <c r="H330" i="1"/>
  <c r="H193" i="1"/>
  <c r="H194" i="1"/>
  <c r="H322" i="1"/>
  <c r="H323" i="1"/>
  <c r="H187" i="1"/>
  <c r="H188" i="1"/>
  <c r="H189" i="1"/>
  <c r="H190" i="1"/>
  <c r="H191" i="1"/>
  <c r="H192" i="1"/>
  <c r="H114" i="1"/>
  <c r="H115" i="1"/>
  <c r="H116" i="1"/>
  <c r="H117" i="1"/>
  <c r="H118" i="1"/>
  <c r="H119" i="1"/>
  <c r="H120" i="1"/>
  <c r="H121" i="1"/>
  <c r="H122" i="1"/>
  <c r="H184" i="1"/>
  <c r="H185" i="1"/>
  <c r="H186" i="1"/>
  <c r="H283" i="1"/>
  <c r="H284" i="1"/>
  <c r="H285" i="1"/>
  <c r="H286" i="1"/>
  <c r="H287" i="1"/>
  <c r="H288" i="1"/>
  <c r="H289" i="1"/>
  <c r="H290" i="1"/>
  <c r="H355" i="1"/>
  <c r="H356" i="1"/>
  <c r="H357" i="1"/>
  <c r="H358" i="1"/>
  <c r="H359" i="1"/>
  <c r="H360" i="1"/>
  <c r="H361" i="1"/>
  <c r="H370" i="1"/>
  <c r="H371" i="1"/>
  <c r="H372" i="1"/>
  <c r="H373" i="1"/>
  <c r="H374" i="1"/>
  <c r="H375" i="1"/>
  <c r="H376" i="1"/>
  <c r="H377" i="1"/>
  <c r="H343" i="1"/>
  <c r="H344" i="1"/>
  <c r="H345" i="1"/>
  <c r="H346" i="1"/>
  <c r="H347" i="1"/>
  <c r="H348" i="1"/>
  <c r="H200" i="1"/>
  <c r="H201" i="1"/>
  <c r="H202" i="1"/>
  <c r="H203" i="1"/>
  <c r="H349" i="1"/>
  <c r="H350" i="1"/>
  <c r="H317" i="1"/>
  <c r="H318" i="1"/>
  <c r="H319" i="1"/>
  <c r="H320" i="1"/>
  <c r="H340" i="1"/>
  <c r="H341" i="1"/>
  <c r="H342" i="1"/>
  <c r="H199" i="1"/>
  <c r="H221" i="1"/>
  <c r="H222" i="1"/>
  <c r="H223" i="1"/>
  <c r="H224" i="1"/>
  <c r="H16" i="1"/>
  <c r="H17" i="1"/>
  <c r="H19" i="1"/>
  <c r="H20" i="1"/>
  <c r="H21" i="1"/>
  <c r="H220" i="1"/>
  <c r="H219" i="1"/>
  <c r="H207" i="1" l="1"/>
  <c r="H168" i="1"/>
  <c r="H160" i="1"/>
  <c r="H2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Sally Phonthachack</author>
  </authors>
  <commentList>
    <comment ref="E73" authorId="0" shapeId="0" xr:uid="{00000000-0006-0000-0000-000001000000}">
      <text>
        <r>
          <rPr>
            <b/>
            <sz val="9"/>
            <color indexed="81"/>
            <rFont val="Tahoma"/>
            <family val="2"/>
          </rPr>
          <t>Sally Phonthachack:
C</t>
        </r>
        <r>
          <rPr>
            <sz val="9"/>
            <color indexed="81"/>
            <rFont val="Tahoma"/>
            <family val="2"/>
          </rPr>
          <t xml:space="preserve">larification for final amount for 
maintenance contracts needed. </t>
        </r>
      </text>
    </comment>
    <comment ref="G131" authorId="0" shapeId="0" xr:uid="{00000000-0006-0000-0000-000002000000}">
      <text>
        <r>
          <rPr>
            <b/>
            <sz val="9"/>
            <color indexed="81"/>
            <rFont val="Tahoma"/>
            <family val="2"/>
          </rPr>
          <t>Sally Phonthachack:</t>
        </r>
        <r>
          <rPr>
            <sz val="9"/>
            <color indexed="81"/>
            <rFont val="Tahoma"/>
            <family val="2"/>
          </rPr>
          <t xml:space="preserve">
?
</t>
        </r>
      </text>
    </comment>
    <comment ref="G132" authorId="0" shapeId="0" xr:uid="{00000000-0006-0000-0000-000003000000}">
      <text>
        <r>
          <rPr>
            <b/>
            <sz val="9"/>
            <color indexed="81"/>
            <rFont val="Tahoma"/>
            <family val="2"/>
          </rPr>
          <t>Sally Phonthachack:</t>
        </r>
        <r>
          <rPr>
            <sz val="9"/>
            <color indexed="81"/>
            <rFont val="Tahoma"/>
            <family val="2"/>
          </rPr>
          <t xml:space="preserve">
?</t>
        </r>
      </text>
    </comment>
    <comment ref="G142" authorId="0" shapeId="0" xr:uid="{00000000-0006-0000-0000-000004000000}">
      <text>
        <r>
          <rPr>
            <b/>
            <sz val="9"/>
            <color indexed="81"/>
            <rFont val="Tahoma"/>
            <family val="2"/>
          </rPr>
          <t>Sally Phonthachack:</t>
        </r>
        <r>
          <rPr>
            <sz val="9"/>
            <color indexed="81"/>
            <rFont val="Tahoma"/>
            <family val="2"/>
          </rPr>
          <t xml:space="preserve">
$10k or $100k? Original shows $100k while Addendum shows $10k</t>
        </r>
      </text>
    </comment>
    <comment ref="F159" authorId="0" shapeId="0" xr:uid="{00000000-0006-0000-0000-000005000000}">
      <text>
        <r>
          <rPr>
            <b/>
            <sz val="9"/>
            <color indexed="81"/>
            <rFont val="Tahoma"/>
            <family val="2"/>
          </rPr>
          <t>Sally Phonthachack:</t>
        </r>
        <r>
          <rPr>
            <sz val="9"/>
            <color indexed="81"/>
            <rFont val="Tahoma"/>
            <family val="2"/>
          </rPr>
          <t xml:space="preserve">
$10,000 per student
</t>
        </r>
      </text>
    </comment>
    <comment ref="F160" authorId="0" shapeId="0" xr:uid="{00000000-0006-0000-0000-000006000000}">
      <text>
        <r>
          <rPr>
            <b/>
            <sz val="9"/>
            <color indexed="81"/>
            <rFont val="Tahoma"/>
            <family val="2"/>
          </rPr>
          <t>Sally Phonthachack:</t>
        </r>
        <r>
          <rPr>
            <sz val="9"/>
            <color indexed="81"/>
            <rFont val="Tahoma"/>
            <family val="2"/>
          </rPr>
          <t xml:space="preserve">
for 3 part-time faculty
</t>
        </r>
      </text>
    </comment>
    <comment ref="G160" authorId="0" shapeId="0" xr:uid="{00000000-0006-0000-0000-000007000000}">
      <text>
        <r>
          <rPr>
            <b/>
            <sz val="9"/>
            <color indexed="81"/>
            <rFont val="Tahoma"/>
            <family val="2"/>
          </rPr>
          <t>Sally Phonthachack:</t>
        </r>
        <r>
          <rPr>
            <sz val="9"/>
            <color indexed="81"/>
            <rFont val="Tahoma"/>
            <family val="2"/>
          </rPr>
          <t xml:space="preserve">
calculation does not match numbers provided
</t>
        </r>
      </text>
    </comment>
    <comment ref="F169" authorId="0" shapeId="0" xr:uid="{00000000-0006-0000-0000-000008000000}">
      <text>
        <r>
          <rPr>
            <b/>
            <sz val="9"/>
            <color indexed="81"/>
            <rFont val="Tahoma"/>
            <family val="2"/>
          </rPr>
          <t>Sally Phonthachack:</t>
        </r>
        <r>
          <rPr>
            <sz val="9"/>
            <color indexed="81"/>
            <rFont val="Tahoma"/>
            <family val="2"/>
          </rPr>
          <t xml:space="preserve">
for all 4?</t>
        </r>
      </text>
    </comment>
    <comment ref="F204" authorId="0" shapeId="0" xr:uid="{00000000-0006-0000-0000-000009000000}">
      <text>
        <r>
          <rPr>
            <b/>
            <sz val="9"/>
            <color indexed="81"/>
            <rFont val="Tahoma"/>
            <family val="2"/>
          </rPr>
          <t>Sally Phonthachack:</t>
        </r>
        <r>
          <rPr>
            <sz val="9"/>
            <color indexed="81"/>
            <rFont val="Tahoma"/>
            <family val="2"/>
          </rPr>
          <t xml:space="preserve">
need to correct number in program review PDF.
</t>
        </r>
      </text>
    </comment>
    <comment ref="H207" authorId="0" shapeId="0" xr:uid="{00000000-0006-0000-0000-00000A000000}">
      <text>
        <r>
          <rPr>
            <b/>
            <sz val="9"/>
            <color indexed="81"/>
            <rFont val="Tahoma"/>
            <family val="2"/>
          </rPr>
          <t>Sally Phonthachack:</t>
        </r>
        <r>
          <rPr>
            <sz val="9"/>
            <color indexed="81"/>
            <rFont val="Tahoma"/>
            <family val="2"/>
          </rPr>
          <t xml:space="preserve">
Amount does not match number provided - $195500
</t>
        </r>
      </text>
    </comment>
    <comment ref="D218" authorId="0" shapeId="0" xr:uid="{00000000-0006-0000-0000-00000B000000}">
      <text>
        <r>
          <rPr>
            <b/>
            <sz val="9"/>
            <color indexed="81"/>
            <rFont val="Tahoma"/>
            <family val="2"/>
          </rPr>
          <t>Sally Phonthachack:</t>
        </r>
        <r>
          <rPr>
            <sz val="9"/>
            <color indexed="81"/>
            <rFont val="Tahoma"/>
            <family val="2"/>
          </rPr>
          <t xml:space="preserve">
line item really meant for library materials?</t>
        </r>
      </text>
    </comment>
    <comment ref="F233" authorId="0" shapeId="0" xr:uid="{00000000-0006-0000-0000-00000C000000}">
      <text>
        <r>
          <rPr>
            <b/>
            <sz val="9"/>
            <color indexed="81"/>
            <rFont val="Tahoma"/>
            <family val="2"/>
          </rPr>
          <t>Sally Phonthachack:</t>
        </r>
        <r>
          <rPr>
            <sz val="9"/>
            <color indexed="81"/>
            <rFont val="Tahoma"/>
            <family val="2"/>
          </rPr>
          <t xml:space="preserve">
2 staff members
</t>
        </r>
      </text>
    </comment>
    <comment ref="F235" authorId="0" shapeId="0" xr:uid="{00000000-0006-0000-0000-00000D000000}">
      <text>
        <r>
          <rPr>
            <b/>
            <sz val="9"/>
            <color indexed="81"/>
            <rFont val="Tahoma"/>
            <family val="2"/>
          </rPr>
          <t>Sally Phonthachack:</t>
        </r>
        <r>
          <rPr>
            <sz val="9"/>
            <color indexed="81"/>
            <rFont val="Tahoma"/>
            <family val="2"/>
          </rPr>
          <t xml:space="preserve">
$28,050 x 2 semesters
</t>
        </r>
      </text>
    </comment>
    <comment ref="H235" authorId="0" shapeId="0" xr:uid="{00000000-0006-0000-0000-00000E000000}">
      <text>
        <r>
          <rPr>
            <b/>
            <sz val="9"/>
            <color indexed="81"/>
            <rFont val="Tahoma"/>
            <family val="2"/>
          </rPr>
          <t>Sally Phonthachack:</t>
        </r>
        <r>
          <rPr>
            <sz val="9"/>
            <color indexed="81"/>
            <rFont val="Tahoma"/>
            <family val="2"/>
          </rPr>
          <t xml:space="preserve">
does not match their numbers. Off by $2k
</t>
        </r>
      </text>
    </comment>
    <comment ref="F252" authorId="0" shapeId="0" xr:uid="{00000000-0006-0000-0000-00000F000000}">
      <text>
        <r>
          <rPr>
            <b/>
            <sz val="9"/>
            <color indexed="81"/>
            <rFont val="Tahoma"/>
            <family val="2"/>
          </rPr>
          <t>Sally Phonthachack:</t>
        </r>
        <r>
          <rPr>
            <sz val="9"/>
            <color indexed="81"/>
            <rFont val="Tahoma"/>
            <family val="2"/>
          </rPr>
          <t xml:space="preserve">
Need assistance from Dean or VPI
</t>
        </r>
      </text>
    </comment>
    <comment ref="G259" authorId="0" shapeId="0" xr:uid="{00000000-0006-0000-0000-000010000000}">
      <text>
        <r>
          <rPr>
            <b/>
            <sz val="9"/>
            <color indexed="81"/>
            <rFont val="Tahoma"/>
            <family val="2"/>
          </rPr>
          <t>Sally Phonthachack:</t>
        </r>
        <r>
          <rPr>
            <sz val="9"/>
            <color indexed="81"/>
            <rFont val="Tahoma"/>
            <family val="2"/>
          </rPr>
          <t xml:space="preserve">
$8,000 + $13,000 + $500
</t>
        </r>
      </text>
    </comment>
    <comment ref="G265" authorId="0" shapeId="0" xr:uid="{00000000-0006-0000-0000-000011000000}">
      <text>
        <r>
          <rPr>
            <b/>
            <sz val="9"/>
            <color indexed="81"/>
            <rFont val="Tahoma"/>
            <family val="2"/>
          </rPr>
          <t>Sally Phonthachack:</t>
        </r>
        <r>
          <rPr>
            <sz val="9"/>
            <color indexed="81"/>
            <rFont val="Tahoma"/>
            <family val="2"/>
          </rPr>
          <t xml:space="preserve">
?</t>
        </r>
      </text>
    </comment>
    <comment ref="G271" authorId="0" shapeId="0" xr:uid="{00000000-0006-0000-0000-000012000000}">
      <text>
        <r>
          <rPr>
            <b/>
            <sz val="9"/>
            <color indexed="81"/>
            <rFont val="Tahoma"/>
            <family val="2"/>
          </rPr>
          <t>Sally Phonthachack:</t>
        </r>
        <r>
          <rPr>
            <sz val="9"/>
            <color indexed="81"/>
            <rFont val="Tahoma"/>
            <family val="2"/>
          </rPr>
          <t xml:space="preserve">
$22,000 + $2,700 + $4,059 + $12,000 + $4,750 + $7,000 + $820 + $2,000 + $12,000</t>
        </r>
      </text>
    </comment>
    <comment ref="G275" authorId="0" shapeId="0" xr:uid="{00000000-0006-0000-0000-000013000000}">
      <text>
        <r>
          <rPr>
            <b/>
            <sz val="9"/>
            <color indexed="81"/>
            <rFont val="Tahoma"/>
            <family val="2"/>
          </rPr>
          <t>Sally Phonthachack:</t>
        </r>
        <r>
          <rPr>
            <sz val="9"/>
            <color indexed="81"/>
            <rFont val="Tahoma"/>
            <family val="2"/>
          </rPr>
          <t xml:space="preserve">
$26,650 + $173,500 + $84,500 + $97,000 + $7,600
</t>
        </r>
      </text>
    </comment>
    <comment ref="G276" authorId="0" shapeId="0" xr:uid="{00000000-0006-0000-0000-000014000000}">
      <text>
        <r>
          <rPr>
            <b/>
            <sz val="9"/>
            <color indexed="81"/>
            <rFont val="Tahoma"/>
            <family val="2"/>
          </rPr>
          <t>Sally Phonthachack:</t>
        </r>
        <r>
          <rPr>
            <sz val="9"/>
            <color indexed="81"/>
            <rFont val="Tahoma"/>
            <family val="2"/>
          </rPr>
          <t xml:space="preserve">
$205,000 + $11,600 + $6,300 + $30,000
</t>
        </r>
      </text>
    </comment>
    <comment ref="F289" authorId="0" shapeId="0" xr:uid="{00000000-0006-0000-0000-000015000000}">
      <text>
        <r>
          <rPr>
            <b/>
            <sz val="9"/>
            <color indexed="81"/>
            <rFont val="Tahoma"/>
            <family val="2"/>
          </rPr>
          <t>Sally Phonthachack:</t>
        </r>
        <r>
          <rPr>
            <sz val="9"/>
            <color indexed="81"/>
            <rFont val="Tahoma"/>
            <family val="2"/>
          </rPr>
          <t xml:space="preserve">
TBD
</t>
        </r>
      </text>
    </comment>
    <comment ref="F290" authorId="0" shapeId="0" xr:uid="{00000000-0006-0000-0000-000016000000}">
      <text>
        <r>
          <rPr>
            <b/>
            <sz val="9"/>
            <color indexed="81"/>
            <rFont val="Tahoma"/>
            <family val="2"/>
          </rPr>
          <t>Sally Phonthachack:</t>
        </r>
        <r>
          <rPr>
            <sz val="9"/>
            <color indexed="81"/>
            <rFont val="Tahoma"/>
            <family val="2"/>
          </rPr>
          <t xml:space="preserve">
TBD
</t>
        </r>
      </text>
    </comment>
    <comment ref="F337" authorId="0" shapeId="0" xr:uid="{00000000-0006-0000-0000-000017000000}">
      <text>
        <r>
          <rPr>
            <b/>
            <sz val="9"/>
            <color indexed="81"/>
            <rFont val="Tahoma"/>
            <family val="2"/>
          </rPr>
          <t>Sally Phonthachack:</t>
        </r>
        <r>
          <rPr>
            <sz val="9"/>
            <color indexed="81"/>
            <rFont val="Tahoma"/>
            <family val="2"/>
          </rPr>
          <t xml:space="preserve">
TBD</t>
        </r>
      </text>
    </comment>
    <comment ref="F341" authorId="0" shapeId="0" xr:uid="{00000000-0006-0000-0000-000018000000}">
      <text>
        <r>
          <rPr>
            <b/>
            <sz val="9"/>
            <color indexed="81"/>
            <rFont val="Tahoma"/>
            <family val="2"/>
          </rPr>
          <t>Sally Phonthachack:</t>
        </r>
        <r>
          <rPr>
            <sz val="9"/>
            <color indexed="81"/>
            <rFont val="Tahoma"/>
            <family val="2"/>
          </rPr>
          <t xml:space="preserve">
unknown - 5 student tutors for 5 hours/week
</t>
        </r>
      </text>
    </comment>
    <comment ref="G344" authorId="0" shapeId="0" xr:uid="{00000000-0006-0000-0000-000019000000}">
      <text>
        <r>
          <rPr>
            <b/>
            <sz val="9"/>
            <color indexed="81"/>
            <rFont val="Tahoma"/>
            <family val="2"/>
          </rPr>
          <t>Sally Phonthachack:</t>
        </r>
        <r>
          <rPr>
            <sz val="9"/>
            <color indexed="81"/>
            <rFont val="Tahoma"/>
            <family val="2"/>
          </rPr>
          <t xml:space="preserve">
6x/year @ $50 = $300
</t>
        </r>
      </text>
    </comment>
    <comment ref="F345" authorId="0" shapeId="0" xr:uid="{00000000-0006-0000-0000-00001A000000}">
      <text>
        <r>
          <rPr>
            <b/>
            <sz val="9"/>
            <color indexed="81"/>
            <rFont val="Tahoma"/>
            <family val="2"/>
          </rPr>
          <t>Sally Phonthachack:</t>
        </r>
        <r>
          <rPr>
            <sz val="9"/>
            <color indexed="81"/>
            <rFont val="Tahoma"/>
            <family val="2"/>
          </rPr>
          <t xml:space="preserve">
*Depending on the store the price ranges from $8-$44/DVD.
</t>
        </r>
      </text>
    </comment>
    <comment ref="F347" authorId="0" shapeId="0" xr:uid="{00000000-0006-0000-0000-00001B000000}">
      <text>
        <r>
          <rPr>
            <b/>
            <sz val="9"/>
            <color indexed="81"/>
            <rFont val="Tahoma"/>
            <family val="2"/>
          </rPr>
          <t>Sally Phonthachack:</t>
        </r>
        <r>
          <rPr>
            <sz val="9"/>
            <color indexed="81"/>
            <rFont val="Tahoma"/>
            <family val="2"/>
          </rPr>
          <t xml:space="preserve">
unknown
</t>
        </r>
      </text>
    </comment>
    <comment ref="F348" authorId="0" shapeId="0" xr:uid="{00000000-0006-0000-0000-00001C000000}">
      <text>
        <r>
          <rPr>
            <b/>
            <sz val="9"/>
            <color indexed="81"/>
            <rFont val="Tahoma"/>
            <family val="2"/>
          </rPr>
          <t>Sally Phonthachack:</t>
        </r>
        <r>
          <rPr>
            <sz val="9"/>
            <color indexed="81"/>
            <rFont val="Tahoma"/>
            <family val="2"/>
          </rPr>
          <t xml:space="preserve">
space.</t>
        </r>
      </text>
    </comment>
    <comment ref="F358" authorId="0" shapeId="0" xr:uid="{00000000-0006-0000-0000-00001D000000}">
      <text>
        <r>
          <rPr>
            <b/>
            <sz val="9"/>
            <color indexed="81"/>
            <rFont val="Tahoma"/>
            <family val="2"/>
          </rPr>
          <t>Sally Phonthachack:</t>
        </r>
        <r>
          <rPr>
            <sz val="9"/>
            <color indexed="81"/>
            <rFont val="Tahoma"/>
            <family val="2"/>
          </rPr>
          <t xml:space="preserve">
*as budgeted in the GP Plan
</t>
        </r>
      </text>
    </comment>
    <comment ref="F359" authorId="0" shapeId="0" xr:uid="{00000000-0006-0000-0000-00001E000000}">
      <text>
        <r>
          <rPr>
            <b/>
            <sz val="9"/>
            <color indexed="81"/>
            <rFont val="Tahoma"/>
            <family val="2"/>
          </rPr>
          <t>Sally Phonthachack:</t>
        </r>
        <r>
          <rPr>
            <sz val="9"/>
            <color indexed="81"/>
            <rFont val="Tahoma"/>
            <family val="2"/>
          </rPr>
          <t xml:space="preserve">
for three liaisons
</t>
        </r>
      </text>
    </comment>
    <comment ref="G372" authorId="0" shapeId="0" xr:uid="{00000000-0006-0000-0000-00001F000000}">
      <text>
        <r>
          <rPr>
            <b/>
            <sz val="9"/>
            <color indexed="81"/>
            <rFont val="Tahoma"/>
            <family val="2"/>
          </rPr>
          <t>Sally Phonthachack:</t>
        </r>
        <r>
          <rPr>
            <sz val="9"/>
            <color indexed="81"/>
            <rFont val="Tahoma"/>
            <family val="2"/>
          </rPr>
          <t xml:space="preserve">
covers travel and conference fees for two people.</t>
        </r>
      </text>
    </comment>
    <comment ref="G375" authorId="0" shapeId="0" xr:uid="{00000000-0006-0000-0000-000020000000}">
      <text>
        <r>
          <rPr>
            <b/>
            <sz val="9"/>
            <color indexed="81"/>
            <rFont val="Tahoma"/>
            <family val="2"/>
          </rPr>
          <t>Sally Phonthachack:</t>
        </r>
        <r>
          <rPr>
            <sz val="9"/>
            <color indexed="81"/>
            <rFont val="Tahoma"/>
            <family val="2"/>
          </rPr>
          <t xml:space="preserve">
$1,600 for each computer)
</t>
        </r>
      </text>
    </comment>
    <comment ref="F379" authorId="0" shapeId="0" xr:uid="{00000000-0006-0000-0000-000021000000}">
      <text>
        <r>
          <rPr>
            <b/>
            <sz val="9"/>
            <color indexed="81"/>
            <rFont val="Tahoma"/>
            <family val="2"/>
          </rPr>
          <t>Sally Phonthachack:</t>
        </r>
        <r>
          <rPr>
            <sz val="9"/>
            <color indexed="81"/>
            <rFont val="Tahoma"/>
            <family val="2"/>
          </rPr>
          <t xml:space="preserve">
$10,000 each
</t>
        </r>
      </text>
    </comment>
    <comment ref="F380" authorId="0" shapeId="0" xr:uid="{00000000-0006-0000-0000-000022000000}">
      <text>
        <r>
          <rPr>
            <b/>
            <sz val="9"/>
            <color indexed="81"/>
            <rFont val="Tahoma"/>
            <family val="2"/>
          </rPr>
          <t>Sally Phonthachack:</t>
        </r>
        <r>
          <rPr>
            <sz val="9"/>
            <color indexed="81"/>
            <rFont val="Tahoma"/>
            <family val="2"/>
          </rPr>
          <t xml:space="preserve">
$28,800 each
</t>
        </r>
      </text>
    </comment>
  </commentList>
</comments>
</file>

<file path=xl/sharedStrings.xml><?xml version="1.0" encoding="utf-8"?>
<sst xmlns="http://schemas.openxmlformats.org/spreadsheetml/2006/main" count="2436" uniqueCount="614">
  <si>
    <t>Estimated Annual Benefits Costs</t>
  </si>
  <si>
    <t>Total Estimated Cost</t>
  </si>
  <si>
    <t>Estimated Annual 
Salary Costs</t>
  </si>
  <si>
    <t>BCC Prioritized Resource Requests Summary (2018-2019)</t>
  </si>
  <si>
    <t>Program</t>
  </si>
  <si>
    <t>Program Code</t>
  </si>
  <si>
    <t xml:space="preserve">Social Sciences </t>
  </si>
  <si>
    <t>HIST</t>
  </si>
  <si>
    <t>Description/Justification</t>
  </si>
  <si>
    <t>In house web specialist for the administration of online class platform. Could have background in media and/or accessibility upgrades</t>
  </si>
  <si>
    <t xml:space="preserve">Classified staff to Track and survey graduates of our programs (20%) </t>
  </si>
  <si>
    <t>Stipends for student focus groups for guided pathway planning and implementation.</t>
  </si>
  <si>
    <t>Stipends for part-time instructor stipends for guided pathway planning and implementation.</t>
  </si>
  <si>
    <t>Full-time faculty member</t>
  </si>
  <si>
    <t xml:space="preserve">ADA trainings associated with accessibility of online platform and support faculty development. </t>
  </si>
  <si>
    <t>ANTH</t>
  </si>
  <si>
    <t>Anthropology</t>
  </si>
  <si>
    <t>History</t>
  </si>
  <si>
    <t>Resource Category</t>
  </si>
  <si>
    <t>Personnel: Classified Staff</t>
  </si>
  <si>
    <t>Personnel: Student Worker</t>
  </si>
  <si>
    <t>Personnel: Part Time Faculty</t>
  </si>
  <si>
    <t>Personnel: Full Time Faculty</t>
  </si>
  <si>
    <t xml:space="preserve">Professional Development: Department-wide PD </t>
  </si>
  <si>
    <t xml:space="preserve">Professional Development: Individual PD </t>
  </si>
  <si>
    <t>Supplies: Software</t>
  </si>
  <si>
    <t>Supplies: Books, Magazines, and/or Periodicals</t>
  </si>
  <si>
    <t>Supplies: Instructional Supplies</t>
  </si>
  <si>
    <t>Supplies: Non-Instructional Supplies</t>
  </si>
  <si>
    <t>Supplies: Library Collections</t>
  </si>
  <si>
    <t>Scheduling and enrollment management software</t>
  </si>
  <si>
    <t>ADA training associated with accessibility of online platform and support faculty development</t>
  </si>
  <si>
    <t xml:space="preserve">Continued support of the Anthropology lab </t>
  </si>
  <si>
    <t>Ethnic Studies</t>
  </si>
  <si>
    <t>ETHST</t>
  </si>
  <si>
    <t>BCC Online/Canvas support person</t>
  </si>
  <si>
    <t>Kanopy - institutional support</t>
  </si>
  <si>
    <t>Films and videos for courses (i.e. Palante!, Please Don't Bury Me Alive).</t>
  </si>
  <si>
    <t>Technology &amp; Equipment: New</t>
  </si>
  <si>
    <t>Technology &amp; Equipment: Replacement</t>
  </si>
  <si>
    <t>Facilities: Classrooms</t>
  </si>
  <si>
    <t>Facilities: Offices</t>
  </si>
  <si>
    <t>Facilities: Labs</t>
  </si>
  <si>
    <t>Facilities: Other</t>
  </si>
  <si>
    <t>Library: Library Materials</t>
  </si>
  <si>
    <t>Library: Library Collections</t>
  </si>
  <si>
    <t>Other</t>
  </si>
  <si>
    <t>Computer upgrade</t>
  </si>
  <si>
    <t>HUSV</t>
  </si>
  <si>
    <t>Social Work and Human Services</t>
  </si>
  <si>
    <t>Political Science</t>
  </si>
  <si>
    <t>POSCI</t>
  </si>
  <si>
    <t>Work computers/laptops to faculty on a 4-year cycle</t>
  </si>
  <si>
    <t>Stipends for part-time faculty for participating in assessment efforts</t>
  </si>
  <si>
    <t>Social Sciences speakers' series: transportation for speakers and honoraria</t>
  </si>
  <si>
    <t>Psychology</t>
  </si>
  <si>
    <t>PSYCH</t>
  </si>
  <si>
    <t xml:space="preserve">We have one of the largest programs in the social sciences and aside from Anthropology, the only discipline without two full time leads. Additionally, the current full time instructor is being asked to divide her time and focus on the HUSV program rather than focus on improving the psychology program. </t>
  </si>
  <si>
    <t xml:space="preserve">To provide students with additional information about vocations in the field, educational pathways, and internship opportunities, it would be worthwhile to invite guest speaker to visit psychology classes over the course of the semester. </t>
  </si>
  <si>
    <t>A video library would support instructors both within BCC and across the District. Many of these movies can be used to illustrate psychological concepts making them less abstract.</t>
  </si>
  <si>
    <t xml:space="preserve">The program lead's computer is there years old and starting to fail in many areas. A new computer every three years would support their work. </t>
  </si>
  <si>
    <t xml:space="preserve">Students have access to Excel but it doesn't appear they can use the add-on analysis pack. Dataset development and analysis is a skill needed of psychology students and therefore paying for this add-on would increase employability of our students. </t>
  </si>
  <si>
    <t xml:space="preserve">Many of our students, because of emergencies or other issues, are unable to take exams during specified times. A testing center would support students taking a test outside of class time. </t>
  </si>
  <si>
    <t>SOC</t>
  </si>
  <si>
    <t>Sociology</t>
  </si>
  <si>
    <t>Stipends for part-time instructor for guided pathway planning and implementation</t>
  </si>
  <si>
    <t>Continued support for the Faculty Advising liaisons</t>
  </si>
  <si>
    <t>Veteran Services</t>
  </si>
  <si>
    <t>Addition of a part-time Classified Staff Assistant (currently funded through a grant which will end on 12/31/2020).</t>
  </si>
  <si>
    <t>Text book lending program</t>
  </si>
  <si>
    <t>1 new desktop computer (HPs) - due to the volume of veteran students who do not own laptops, there is a need for a third computer.</t>
  </si>
  <si>
    <t xml:space="preserve">Although we recognize it may not happen until the new Milvia Street building is completed, it is important to note that a larger facility is required with at least a large meeting space, a quiet room and two offices for staff and counseling. </t>
  </si>
  <si>
    <t>NextUP</t>
  </si>
  <si>
    <t>1 clerical assistant</t>
  </si>
  <si>
    <t>2 student workers, 2 tutors</t>
  </si>
  <si>
    <t xml:space="preserve">State training and conference attendance to stay abreast of best practices and current guidelines and research for the program. </t>
  </si>
  <si>
    <t>2 desktop computers workstations</t>
  </si>
  <si>
    <t>CalWORKs</t>
  </si>
  <si>
    <t>1 program coordinator</t>
  </si>
  <si>
    <t>1/2 clerical assistant</t>
  </si>
  <si>
    <t xml:space="preserve">2 student workers  </t>
  </si>
  <si>
    <t xml:space="preserve">1/2 counselor </t>
  </si>
  <si>
    <t>software and system update trainings to improve job performance, customer service, other professional development offerings (Microsoft office, SARS/Starfish, PeopleSoft, Outlook 365, Adobe Acrobat Pro)</t>
  </si>
  <si>
    <t>Secure online database for application submission - to streamline admission process</t>
  </si>
  <si>
    <t xml:space="preserve">1/2 clerical assistant </t>
  </si>
  <si>
    <t>1 classified math tutor</t>
  </si>
  <si>
    <t>EOP&amp;S - CARE</t>
  </si>
  <si>
    <t xml:space="preserve">Two workstations, one multi-function printer. The EOPS front desk needs updated computers - currently is equipped with 3 PCs, one for the clerical staff and two computers for student aids. The two computers are outdated, slow, and do not support the use of current updated online programs and software. Also requesting heavy duty printer for student usage in the computer lab. Current heavy-duty printer and one small inkjet printer barely meet the needs of students. </t>
  </si>
  <si>
    <t>PSSD</t>
  </si>
  <si>
    <t>Program and Services for Students with Disabilities</t>
  </si>
  <si>
    <t xml:space="preserve">for additional clerical support, note-taking and alternate media assistance to ensure services are rendered in a timely manner to students with disabilities. </t>
  </si>
  <si>
    <t>Full-time PSSD counselor to provide specialized academic counseling services to students with disabilities, that may include but not limited to prescribing academic adjustments, specialized course planning, and career-vocational counseling.</t>
  </si>
  <si>
    <t>personnel in assistive technology, American Sign Language, disability and legal updates, program development, college transfer conferences, and student service conferences.</t>
  </si>
  <si>
    <t>maintain and/or upgrade software agreements and licenses for: Kurweil 3000, Kurzweil 1000, JAWS, Magic, ZoomText, OmniPage, Duxbury for Windows, &amp; MathType</t>
  </si>
  <si>
    <t>Test battery required to perform adult learning disability tested.</t>
  </si>
  <si>
    <t xml:space="preserve">1) Diagnostic Statistical Manuals - V for PSSD counselors to reference mental health disabilities. 2) Subscription to Disability Compliance for Higher Education (DCHE) for professional journal for legal updates. </t>
  </si>
  <si>
    <t>Replenish office supplies (paper, pens, file folders, staples, etc.</t>
  </si>
  <si>
    <t>Increase number of SmartPens for loan to students with disabilities to ensure equal access to course material and lectures.</t>
  </si>
  <si>
    <t>Two UbiDuos for accessible communication with DHH students</t>
  </si>
  <si>
    <t>3 desktop computers, 2 laptops or tablets</t>
  </si>
  <si>
    <t xml:space="preserve">Assistive Technology Classroom - a space will need to be identified for specialized instructional purposes. Classroom will need to be equipped with adaptive computers and equipment to provide access for students with disabilities to complete coursework assignments. </t>
  </si>
  <si>
    <t>PSSD Counseling Office - need for additional space to accommodate additional PSSD counseling staff.</t>
  </si>
  <si>
    <t>PSSD Test Proctoring Room - Departmental need for a secondary room or expanded space for PSSD test proctoring services.</t>
  </si>
  <si>
    <t xml:space="preserve">Student Activities &amp; Campus Life </t>
  </si>
  <si>
    <t>SACL</t>
  </si>
  <si>
    <t xml:space="preserve">Student Assistants for the entire year, including summer, winter, and spring breaks are needed to maintain the basic functions of the office. </t>
  </si>
  <si>
    <t>Attendance to trainings that cover Title IX, student leadership, service-learning, and managing special student populations such as undocumented, FYE, veterans, etc.</t>
  </si>
  <si>
    <t>Marketing materials to promote student engagement</t>
  </si>
  <si>
    <t>Admissions and Records</t>
  </si>
  <si>
    <t>A&amp;R</t>
  </si>
  <si>
    <t>Wellness Center</t>
  </si>
  <si>
    <t>APU Wellness</t>
  </si>
  <si>
    <t>The Wellness Center Admin currently is a student worker who can't have access to prompt for requisitions - 1/2 time.</t>
  </si>
  <si>
    <t>2 - 1/2 time Mental Health Faculty Members reduce waiting lists</t>
  </si>
  <si>
    <t>Mental Health oriented Conference/Trainings MHWA Annual Conference, The Psychotherapy Institute</t>
  </si>
  <si>
    <t>Psychodrama Workshop - Psychotherapy Modality CEU's</t>
  </si>
  <si>
    <t>Photoshop - event branding/logos</t>
  </si>
  <si>
    <t>Copy Machine - HP Laser Jet Enterprise MFP M632fht - J8J71A#BGJ - black and white laser jet 5-year service agreement w/phone support $4,000, Maintenance service parts $720, Toner $400 High Yield</t>
  </si>
  <si>
    <t>RM 105 Annex Building - Office P2P Wellness Coaching Meeting Individual Meeting space /WC meeting Space/Food Pantry Operations</t>
  </si>
  <si>
    <t>Assessment &amp; Orientation</t>
  </si>
  <si>
    <t>COMM</t>
  </si>
  <si>
    <t>Modern Languages</t>
  </si>
  <si>
    <t>Student Services</t>
  </si>
  <si>
    <t>Library</t>
  </si>
  <si>
    <t xml:space="preserve">1 f/t Senior Library Technician
*1 f/t Senior Library Technician  
Justification: at least one additional classified staff person is needed to maintain the library’s current operating hours to accreditation standards. 
*An additional library technician is needed if we add additional service points with a new footprint
College Goals: II, V
-previously requested in numerous APUs and PRs
-district wide circulation data (see attached charts). BCC circulates ½ the District’s library materials and has the fewest # of classified staff </t>
  </si>
  <si>
    <t xml:space="preserve">*1.75 f/t student worker would be needed to staff any new space/service point. 
College Goal V and BCC Facilities Master Plan </t>
  </si>
  <si>
    <t xml:space="preserve">1 FTE p/t librarians are needed to help provide services and staff our new non-credit certificate 
College Goals: II, V </t>
  </si>
  <si>
    <t>1 FTE librarian is needed to lead our learning communities programming, assist in OER search with faculty, and serve as a lead on our non-credit certificate and GP participation
College Goals: II, V 
-previously requested in numerous APUs and PRs</t>
  </si>
  <si>
    <t xml:space="preserve">Conference/training to support new library services platform (Ex Libris Knowledge Days) $1,000 x two personnel (Kye Ocasio-Pare and Joshua Boatright) 
College Goals: V
-see attached timeline and LSP plan </t>
  </si>
  <si>
    <t>$4119 for District-wide site license to digital Chronicle of Higher Education/increase faculty, admin and student awareness of higher ed issues 
$20,000 additional to expand access to Kanopy/use of Kanopy has consistently outpaced our budget and as streaming services replace DVDs (most computers don’t have DVD players) we must keep pace 
$50,000 stable budget for books/as seen above, our books budget fluctuates drastically. $50k annually is needed to ensure we can maintain our collection and meet the needs of students and new programs
-All of the above items have been requested in previous APUs and PRs 
 College Goals: I, II</t>
  </si>
  <si>
    <t>$60,000 yr for additional databases, including eBooks, that would support STEM and CTE areas and expanding our current database holdings (Science Direct, Web of Knowledge) 
$100 yr for Socrative-Pro account, interactive tool for students for classroom polling College Goals: III, I and II</t>
  </si>
  <si>
    <t>$3,500 yr additional for supplies such as new calculators, whiteboard refresh in our study rooms, chargers for students
College Goals: V
Per CCC Long-Range Master Plan &amp; BCC EMP-commit to the challenges of Unmet Student Needs &amp; Demand for Technology &amp; Online Education</t>
  </si>
  <si>
    <t>$2,000 yr additional for color printer cartridges, pens, colored paper , $500 outreach &amp; event programming materials
College Goals: V</t>
  </si>
  <si>
    <t>$1,500 additional  for book processing supplies
College Goals: V
ACRL Standards for Libraries in Higher Education</t>
  </si>
  <si>
    <t xml:space="preserve">20 Chromebooks replacement ($8000)-
-16 Desktop Refresh  ($25,000)
/support student success maintain student access to tools needed for education
Per CCC Long-Range Master Plan &amp; BCC EMP-commit to the challenges of Unmet Student Needs &amp; Demand for Technology &amp; Online Education
-Receipt printer needed for LSP migration ($600) 
College Goals: I and V </t>
  </si>
  <si>
    <t xml:space="preserve">furniture reconfiguration of current teaching lab (126) to facilitate group learning </t>
  </si>
  <si>
    <t>furnishings for additional lib tech office 
*furnishings for additional librarian office 
*furnishings + shelving for AV office</t>
  </si>
  <si>
    <t>These are resource request items for an innovation lab if the library gets more space.
 - Pico boards starter kit ($70 each x 10)=$700
- soldering guns ($80 each x 2)= $800
 - Vinyl cutter ($350) = $350
 - 3D printer ($2500) = $2,500
- 3D printer filament ($45 each x 15) = $675
- Arduino coding kit ($120 each x 10) = $1200
- sewing machine ($500) = $1200
- vent system (unknown) 
- coding computers ($700 each x 2) 
College Goals: I, III, V</t>
  </si>
  <si>
    <t xml:space="preserve">Renovation of library footprint to accommodate expansion
*Demolition of wall + renovation of space between the LRC/counseling office/Assessment office (interior wall removal + shelving area added + staff room in between)  + architectural consultation  + furniture upgrade + furniture for Innovation lab 
Installation of venting system in the Innovation Lab 
See BCC Facilities Master Plan
College Goals: V  </t>
  </si>
  <si>
    <t>Additional $5,000 requested to support textbook loan program, digital library materials, 
College Goals I,V
BCC EMP Challenge-Unmet Student Needs
 and Untapped Student Populations</t>
  </si>
  <si>
    <t>$50,000 stable budget for books/as seen above, our books budget fluctuates drastically. $50k annually is needed to ensure we can maintain our collection and meet the needs of students and new programs and expand collection for new library footprint 
-Requested previously in  APUs and PRs 
College Goals: II and III</t>
  </si>
  <si>
    <t>LSP</t>
  </si>
  <si>
    <t>Counseling</t>
  </si>
  <si>
    <t>3 - student workers to support our everyday office needs at the front desk</t>
  </si>
  <si>
    <t>3 - Part time faculty to help continue to support the growing needs of our students in counseling sessions for major/career exploration, transfer and SEP development</t>
  </si>
  <si>
    <t>1 - general counselor to assist with the growing needs of our students to meet with a counselor to choose their course of study, develop SEP, career exploration as it meets the goals of Guided Pathways</t>
  </si>
  <si>
    <t>Career Assessment and Interpretation Trainings - UC/CSU/CCC Conferences</t>
  </si>
  <si>
    <t>Career Development Conferences</t>
  </si>
  <si>
    <t>General office supplies</t>
  </si>
  <si>
    <t>2-3 dedicated counseling offices for counselors due to counseling office reassignment to the Dean of Enrollment Management. In order to meet the counseling needs of BCC student body, we need more office space for counselors.</t>
  </si>
  <si>
    <t>Occupational Programs in California Community Colleges handbook</t>
  </si>
  <si>
    <t>Strong interest inventory and Myers Briggs Type Indicator assessment units. These assessments will be utilized in counseling courses to assist students with their career exploration planning.</t>
  </si>
  <si>
    <t>English</t>
  </si>
  <si>
    <t xml:space="preserve">The department has been fortunate in the past because it has been able to provide small stipends to faculty who receive FELI (Faculty Experiential Learning Institute) training, and its faculty have received free Reading Apprenticeship training. It would  continue to benefit the college and the department to offer these trainings to faculty. They improve the quality of instruction across all English courses, and they consequently support the mission of the department and increase student success. </t>
  </si>
  <si>
    <t>TurnItIn.com’s online platform subscription is widely used by English department faculty and offers excellent anti-plagiarism software and when plagiarism occurs, instructors are able to quickly and confidently assess the severity of the situation and respond appropriately. The Microsoft Office Suite is also widely used by English department faculty. “quick marks” that expedite the grading process while enabling students to receive in-text feedback with links to additional support, voice feedback, and rubric based feedback. It also ensures student essays are not lost, and when plagiarism occurs, instructors are able to quickly and confidently assess the severity of the situation and respond appropriately. The Microsoft Office Suite is also widely used by English department faculty.</t>
  </si>
  <si>
    <t>The office supplies that the English Department has received in the past are sufficient for departmental faculty to meet the needs of their students.</t>
  </si>
  <si>
    <t xml:space="preserve">As mentioned earlier, the computers in room 560 are quite old and slow. Though they are operational, they operate at an undesirable speed. Most composition classes are taught by adjunct faculty, so it is critical for student success in these classes that faculty have access to computers that allow them full functionality for programs on the internet, including Canvas and turnitin.com. The lighting in room 313 is very dim compared with the lab classroom across the hall (room 312). Brighter light bulbs and a dimmer  (like that in room 316) would improve the quality of the learning environment. </t>
  </si>
  <si>
    <t>The English department is getting by using laptop carts during lab time though the computers are often not functional, as described above. An additional dedicated lab space would offer a better learning environment when students are working on their essays and conferencing with writing coaches. It is difficult to engage students during “lab” when they are not in a dedicated lab classroom: the quarters are cramped and it is impossible to hold private conferences. In order to meet the needs of many students
who find it difficult to receive feedback in front of their peers, the English department requests that room 313 receive office space dividers in a separate seating area within the classroom.</t>
  </si>
  <si>
    <t>AP Science</t>
  </si>
  <si>
    <t>AP Sciences</t>
  </si>
  <si>
    <t>ASTR, BIOL, GEOG, GEOL, PHYS, PHYSC</t>
  </si>
  <si>
    <t xml:space="preserve">1 full-time classified bio technician Dish washer (part-time) 500hrs @ $15.25 - $78,260/yr </t>
  </si>
  <si>
    <t xml:space="preserve">sabbaticals to work in research areas that contribute to updating knowledge and understanding of latest technologies – which translates into improved and updated information passed on to students and student success in the workplace. </t>
  </si>
  <si>
    <t xml:space="preserve">Release Time for the Director of the Biotechnology program should be at least 75%! Geography Engineering </t>
  </si>
  <si>
    <t xml:space="preserve">Science Nature </t>
  </si>
  <si>
    <t>Sonicator, 3D printer for tissue engineering 3 Dissecting Microscopes</t>
  </si>
  <si>
    <t>BCC needs a full time Marketing Specialist if any of the specialty programs are to survive. For example, in Northern California there are many biotechnology programs a student can select to attend – there are several in the Peralta District alone (PCCD is the only multi-college district in the State of California where this exists). The faculty cannot carry the burden of developing the programs, coursework, maintaining their disciplines, upgrading experiments, counseling students, assisting students locate jobs AND advertising.</t>
  </si>
  <si>
    <t xml:space="preserve">Science is in need of more dedicated classrooms e.g. Geography needs certain supplements in classrooms. They are now wheeled around. </t>
  </si>
  <si>
    <t>Science is in need of more office space for the adjunct faculty. 
Supplies: Printer cartridges HP B/W + colo</t>
  </si>
  <si>
    <t>More Labs are needed for Biology, Biotechnology, Chemistry, Geography, Geology, and in the future for Engineering.</t>
  </si>
  <si>
    <t xml:space="preserve">Study space is needed for students where they can access scientific publications and where tutor session can be held. We envision a Science Learning Center. </t>
  </si>
  <si>
    <t>Biology - 60 hrs/wk x 35 wks @ $15/hr 
Chemistry 36 hrs/wk x 35 wks @ $15/hr 
Geography 9 hrs/wk x 35 wks @ $15/hr 
Physics 9 hrs/wk x 35 wks @ $15/hr</t>
  </si>
  <si>
    <t>Geography/Geology - kits and demos</t>
  </si>
  <si>
    <t>sabbatical project on online courses and equity success</t>
  </si>
  <si>
    <t>ESOL</t>
  </si>
  <si>
    <t>First Year Experience Learning Communities</t>
  </si>
  <si>
    <t>FYE</t>
  </si>
  <si>
    <t>FYE students are full time and most are first time-first generation to college students. FYE provides extracurricular activities such as field trips, community dinner and lunch, networking opportunities and college visits.</t>
  </si>
  <si>
    <t>Umoja village is required per Umoja MOU (2000 Center Street room 104). The Village is the Hub of Umoja activity and community. No new cost, request to maintain current allocation of space.</t>
  </si>
  <si>
    <t>FYE Counseling Offices (124C, 124B), FYE Student Lab (124A), and FYE Program Assistant/UMOJA Coordinator Office (124D). No new cost, request to maintain current allocation of space.</t>
  </si>
  <si>
    <t>Upgrade laptops in Umoja Village and in FYE Student Lab to MacBook.</t>
  </si>
  <si>
    <t>Supplies for FYE extra curricular activities and FYE unity days orientation.</t>
  </si>
  <si>
    <t>Supplies for FYE wide group presentation during FYE courses and COUN 24 course.</t>
  </si>
  <si>
    <t>Book loan library - funds to add new books and replace unreturned books.</t>
  </si>
  <si>
    <t>GREAT Deans ACCCA - Professional development for the Associate Dean managing FYE.</t>
  </si>
  <si>
    <t>Annual Conference on First Year Experience - pd for FYE team: Associate Dean, Division Dean, FYE Counselors (2), Umoja Coordinator, Adult Ed Program Manager.</t>
  </si>
  <si>
    <t xml:space="preserve">FYE Counselors </t>
  </si>
  <si>
    <t>UMOJA Coordinator - ensures the UMOJA program at BCC is in compliance with UMOJA statewide practices and policies agreed to in MOU. (Umoja Coordinator 20 hours/week)
UMOJA Village Assistant - Supports the ongoing activities in the UMOJA village and meets with students to provide additional wrap around support. (Umoja Village Assistant 20 hours/week)</t>
  </si>
  <si>
    <t xml:space="preserve">Provides clerical support, leads FYE student community building activities, support FYE students with enrollment challenges and identifying college resources, supports inreach/outreach and recruitment </t>
  </si>
  <si>
    <t xml:space="preserve">Program Staff Assistant Supports all learning communities with finance/budget management, personnel process, student data management, enrollment process (A&amp;R), program implementation, and student contact/outreach. </t>
  </si>
  <si>
    <t>Humanities</t>
  </si>
  <si>
    <t>APU</t>
  </si>
  <si>
    <t>updated and wider film screening and audio listening facilities (devoted library room with staffing) and technology (computers with DVD players, headphones) for our film and popular culture courses.</t>
  </si>
  <si>
    <t xml:space="preserve">More privatized office space -- a distraction-free space with a desk, table, whiteboard, and a computer for working with students and preparing for classes. </t>
  </si>
  <si>
    <t>Purchase/Rent subscriptions to streaming audio or video sites (i.e., Kanopy); continued/increase access to JSTOR and other key research databases with the help of the library. This is key for our faculty to remain current in their fields, offer teaching content that is relevant and current to students in an online capacity, and offer students access to current research.</t>
  </si>
  <si>
    <t xml:space="preserve">Redesign several classroom spaces (such as the 421-422-423-424, and the basement classrooms) more whiteboards, a mobile computer desk (or varying heights) with a fast computer. Many of our instructors have shifted to cloud storage and software. </t>
  </si>
  <si>
    <t xml:space="preserve">Enhanced or updated speakers, projectors, and lighting in our smart classrooms (for film, music, and popular culture classes) as well as high-speed and reliable Internet access. Faculty who teach online and faculty who teach conventional classes all rely on the Internet and multimedia access in their offices and in the classroom. We repeatedly encounter problems with clunky technology in our classrooms. </t>
  </si>
  <si>
    <t>Curriculum/Program development and Misc support needs: 
- Support of innovation in course development and delivery, including scheduling and
collaborative teaching 
 - Faculty compensation for collaborative teaching across disciplines, more training in
classroom technology, online resources, innovative and effective instructional methods.
- Support for innovative approaches to tutoring in the Humanities
- Funds for curriculum development
- Funds for faculty mentoring for new faculty
- Increased number of sabbaticals for full-time faculty
- Funds to bring speakers into our classroom/campus as well as to assist in getting students
off-campus for extra-campus learning experiences.
- Continued access to all student services for our students on nights and weekends</t>
  </si>
  <si>
    <t>dedicated assessment liaison who can assist with all levels of assessment, including managing, implementing, and tech support, for all parts of our program</t>
  </si>
  <si>
    <t>MATH</t>
  </si>
  <si>
    <t>MUSIC</t>
  </si>
  <si>
    <t>PHIL</t>
  </si>
  <si>
    <t>Gender Studies</t>
  </si>
  <si>
    <t>WS</t>
  </si>
  <si>
    <t>Gender studies, Women's Studies, LGBTQ</t>
  </si>
  <si>
    <t>Unlimited access to kanopy services</t>
  </si>
  <si>
    <t>Business</t>
  </si>
  <si>
    <t>To hire students who graduated from our business/accounting program to provide tutoring services to evening students.</t>
  </si>
  <si>
    <t>Hire accounting tutor in Learning Resource Center and provide tutoring services for evening students.</t>
  </si>
  <si>
    <t>adjunct faculty</t>
  </si>
  <si>
    <t>Additional laptop computers are needed to develop instructional materials.</t>
  </si>
  <si>
    <t>Textbooks for reference desk for business and accounting courses</t>
  </si>
  <si>
    <t xml:space="preserve">Supplies for accounting tutors, calculators for students to use in the classroom. </t>
  </si>
  <si>
    <t xml:space="preserve">Accounting software and application programs: There is a continuing need to purchase the latest versions of accounting programs for our computerized accounting class to allow accounting faculty to stay current in the industry and to create training videos and lecture materials for accounting and business students. </t>
  </si>
  <si>
    <t>Chemistry</t>
  </si>
  <si>
    <t xml:space="preserve">Science Department currently has one full-time chemistry laboratory technician supported by the Strong Work Force Funding. In the event that this funding becomes unavailable, the college MUST absorb the cost to retain this position. The department will NOT be able to maintain the current offering of chemistry courses without a full-time lab technician. </t>
  </si>
  <si>
    <t>Student workers or TA’s are needed to assist both students and instructors during laboratory experiment to ensure that students learn the correct way of handling chemicals and equipment and that they observe the laboratory safety guidelines. Student workers also help with chemical preparation and lab clean-up. 
1) Lab TA’s (fall and spring): 33 lab-hrs/wk x 32 wks = 1056 hrs
2) Summer Lab TA’s: 24 lab-hrs/wk x 6 wks = 144 hrs
3) Tutors (Fall &amp; Spring): 5 hrs/wk x 32 wks = 160 hrs
4) Tutors (Summer): 4 hrs/wk x 6 wks = 24 hrs
Total # of hours = 1384 hrs @ $15/hr.</t>
  </si>
  <si>
    <t>An additional part-time instructor to teach another section of Chem 1B offered in fall and spring semesters. (Currently the chemistry department has 5 adjunct faculties sharing a total of 38.4 FTE.</t>
  </si>
  <si>
    <t>To expand the offering of chemistry classes and sustain the CTE program, the department will require another full-time faculty, preferably in an analytical field.</t>
  </si>
  <si>
    <t>Refreshment for Science Advisory Committee Meetings</t>
  </si>
  <si>
    <t>Consumables and office supplies - chemicals, glassware, whiteboard markers &amp; erasers, pencils, pens, printing paper, writing pads, etc.</t>
  </si>
  <si>
    <t>Equipment service, repair &amp; maintenance  - The department has very expensive analytical equipment. They are sensitive equipment that require regular servicing and maintenance by a professional technician.</t>
  </si>
  <si>
    <t>Printer for GC-MS</t>
  </si>
  <si>
    <t>Another tiered classroom large enough to accommodate double sections lectures for Chem 30A, Chem 1A and Chem 1B</t>
  </si>
  <si>
    <t>Additional office space with 4 desk and a table for a new full-time faculty and current adjunct faculty.</t>
  </si>
  <si>
    <t>An additional fully equipped general chemistry lab to allow more offering of Chem 30A, Chem 1A and Chem 1B.</t>
  </si>
  <si>
    <t>A classroom with tables and desktops dedicated for tutoring sessions.</t>
  </si>
  <si>
    <t>CIS</t>
  </si>
  <si>
    <t>Computer Information Science</t>
  </si>
  <si>
    <t xml:space="preserve">CTE and Transfer courses: staff to coordinate departmental activities, support students. </t>
  </si>
  <si>
    <t>In-class and LRC Support</t>
  </si>
  <si>
    <t>Adjunct faculty for CIS/CS classes</t>
  </si>
  <si>
    <t>Attend conferences and professional development activities</t>
  </si>
  <si>
    <t>General purpose multi-use computer lab</t>
  </si>
  <si>
    <t>Computer and instructional supplies support</t>
  </si>
  <si>
    <t>Robotics kits</t>
  </si>
  <si>
    <t>Robotics software</t>
  </si>
  <si>
    <t>Economics</t>
  </si>
  <si>
    <t>ECON</t>
  </si>
  <si>
    <t>Classroom supplies</t>
  </si>
  <si>
    <t>Attend conference and professional development activities</t>
  </si>
  <si>
    <t>Stipend for part-time faculty</t>
  </si>
  <si>
    <t xml:space="preserve">Distance Education and Web Support Specialist for online classes AND/OR Instructional Designer for online classes </t>
  </si>
  <si>
    <t>1. Embedded tutor, 2. Student assistant for ECON department, 3. Student Canvas support, 4. Dedicated Economics Tutor in Learning Resource Center</t>
  </si>
  <si>
    <t>MMART</t>
  </si>
  <si>
    <t xml:space="preserve">Food for events: Showcase, Faculty Advising, Classroom and events, Holiday Open House @ 800/yr; PR/Advertising on Social Media @ 1500/yr </t>
  </si>
  <si>
    <t>VR Lab/ Design Thinking space</t>
  </si>
  <si>
    <t>we need a space like the writing workshop lab where we have a combo of tables and computers for Design thinking processes - we need an additional lab for evening program a multi-purpose lab/lecture for laptops - larger studio space for video</t>
  </si>
  <si>
    <t>Offices for part time faculty - with 27 faculty we cannot fit in one office space.</t>
  </si>
  <si>
    <t>Design thinking space - space for exploration and innovation for students part class part extra curricular - white boards, supplies, hands-on</t>
  </si>
  <si>
    <t>227 in 3 years will be 6 years old and will need replaced. (5000 k x 41 = 205,000) 
Replacement video equipment see link: https://docs.google.com/spreadsheets/d/1LQFuKXGqX7s
qswOR0Ymp-rZ9ajCd1PHanlfaJ-ddqvw/edit#gid=239829569
Video Equipment Repair, Printer replacement 30K over 3 years</t>
  </si>
  <si>
    <t xml:space="preserve">Wacom Cintiq 16” @650 per unit - $26,650. New VR lab to be built out can be used across 3 strands in MMART - the cost of the room set up - sensors to ceiling power in the ceiling for sensors - curtains to break signal - 30K - 40 new computers 3500 per computer -
$143,500. Portable Lab carts for flexible 41 laptops and 3 carts - 2K, per unit - 2.5 k for carts.  For Video please see link: https://docs.google.com/spreadsheets/d/1LQFuKXGqX7sqswOR0Ymp-rZ9ajCd1PHanlfaJ-ddqvw/edit#gid=239829569. For Photo please see link: https://docs.google.com/spreadsheets/d/1sOkpv4zwi3FgY5E64hSpQFz5Kq66GZL7Z4H85ovoKiY/edit#gid=1732671158 </t>
  </si>
  <si>
    <t>800 per year</t>
  </si>
  <si>
    <t>sd cards - video disposables, dry erase markers and paper and ink, Clay for stop-motion wire etc - approx 15K per year</t>
  </si>
  <si>
    <t>Office supplies - folders, drives for backup - general postits</t>
  </si>
  <si>
    <t>Plugins for Video + ProTools update- Sound design; Editing Plugin &amp;amp; Stock Footage; Plugins for Animation - After effects - Bao Bones @99puX41 = 4,059; Substance painter/designer - industry standard - 262.84, permanent license - x 41 = 12,000
Zbrush additional 10 seats at 475 per seat - 4,750;  Toon boom and storyboard pro - in 3 years - upgrade - $150 x 41 = 7000 approx; VR plugins - tilt brush = 20.00 x 41 = $820; Other Plugins for VR/AR - 2,000K; C4D plugins - particle effects check on price 12,00K
https://insydium.ltd/shop/index.php?route=product/product&amp;amp;product_id=50</t>
  </si>
  <si>
    <t>Animation/industry specific conferences to keep up on new trends and expectations such as NAB in Vegas, Game developers conference in San Francisco, Siggraph LA/Canada, Animation conference depending on year each conference cost is approx 1200 for ticket (4,800 per year) then hotel and flights - additional 1500 (6,000 per year ) 10.800 x 3 = 32,400 for 3 years.</t>
  </si>
  <si>
    <t xml:space="preserve">Design thinking training </t>
  </si>
  <si>
    <t>We foresee a replacement teacher for FT faculty who will retire in a couple of years and a possible generalist for MMART focused in on the beginning courses. (1-2 years request). If Animation and Game continue to grow we may look for an FT in 3-5 years. 1 replacement teacher for retirement, 1 generalist, 1 Animation/Game - 220,000 staggered over 3 years</t>
  </si>
  <si>
    <t xml:space="preserve">We need to develop digital imaging illustration and potentially hire new higher level Motion graphics teacher to teach once a year. Animation and Game are slowly expanding and needs are for additional 3D teacher and level design teacher. rates subject to industry experience - highest step is step 7 last column - (92 per contact lecture hour x 4) x 17.5 x 2 4 additional PT aprox $52K per year </t>
  </si>
  <si>
    <t>We need to increase student workers in the classrooms and Labs - students are more successful when they have a student worker to assist in addition to the teacher. Especially in beginning classes. While the IA situation is still in flux we need to ensure that we have enough student help to sustain student success. 20K per semester - 40K for year part to go to summer.</t>
  </si>
  <si>
    <t>department coordinator</t>
  </si>
  <si>
    <t>EDUC</t>
  </si>
  <si>
    <t>This position is needed for outreach/advertisement of the education programs at high schools, preschools, K-12 events for paraprofessionals, etc.</t>
  </si>
  <si>
    <t>development of an APPLE through the TLC in order to establish collaboration with other departments for assessment of Education programs.</t>
  </si>
  <si>
    <t>tutors drawn from students who have successfully completed ESOL classes</t>
  </si>
  <si>
    <t>Classrooms with adequate space for collaborative student-centered learning activities and integrated instructional support.</t>
  </si>
  <si>
    <t>Instruction personnel</t>
  </si>
  <si>
    <t>Course</t>
  </si>
  <si>
    <t>Music</t>
  </si>
  <si>
    <t>Philosophy</t>
  </si>
  <si>
    <t>Education</t>
  </si>
  <si>
    <t>Communications</t>
  </si>
  <si>
    <t>Row Labels</t>
  </si>
  <si>
    <t>Grand Total</t>
  </si>
  <si>
    <t>Count of Resource Category</t>
  </si>
  <si>
    <t>Veteran</t>
  </si>
  <si>
    <t>Retraining in Statistics. $500 per faculty member</t>
  </si>
  <si>
    <t>Faculty Stipends for:  AB705 implementation, Guided Pathways, Developing non-credit courses to be offered at the Adult school.  $500 per faculty member</t>
  </si>
  <si>
    <t>Help with Math department projects, LRC coordination, Math web site maintenance and student OER resources</t>
  </si>
  <si>
    <t>Embedded tutors for new support courses and other courses</t>
  </si>
  <si>
    <t xml:space="preserve">A dedicated counselor (5-10 hours a week) focused on heling students in support classes that would result in more collaboration with student services for students required to take the support courses.  </t>
  </si>
  <si>
    <t>A dedicated counselor (5-10 hours a week) focused on heling students in support classes that would result in more collaboration with student services for students required to take the support courses</t>
  </si>
  <si>
    <t>Classroom set of TI84 Plus CE graphic calculators (30 calculators with charging station and cables)</t>
  </si>
  <si>
    <t xml:space="preserve">Replace desktop computers in room 353 and room 355 for Math department faculty.  Update laptops for Math faculty,(consider purchasing Mac Book Pros ), Toner cartridges for printer used by Math faculty in a year.  </t>
  </si>
  <si>
    <t>Classroom analysis to ensure that Math classes fit in their classroom. Also the department requests more permanent use of room 322 and permanent use of another classroom to store the new laptop cart and hold classes.</t>
  </si>
  <si>
    <t>Dedicated office space is needed for adjunct faculty.  Currently more than 12 part timers share one desk in room 355.</t>
  </si>
  <si>
    <t>In Classrooms 1, 2, 3 at 2000 Center St.</t>
  </si>
  <si>
    <t>Food budget to continue tutor training sessions, $35 AMATYC membership to participate in the annual student mathlete competition</t>
  </si>
  <si>
    <t>FYE - Ignite, Persist, UMOJA</t>
  </si>
  <si>
    <t xml:space="preserve">Communication Labs: 2 classrooms or 1 classroom (for 40 students) and 1 smaller room (for 10 students) including a centered podium, audience space, computer and projector with built in camera for speech recording. 4 of 8 courses offered in communication require public speaking. Based on a 2015 FIG project, 72% of students experience moderate to major communication anxiety. As public speaking is required in order to transfer, more resources are required to increase student success in public speaking courses. Dedicated communication labs will help provide space for practice and coaching, leading the way to a communication workshop modeled on the writing workshop (fulfilling the communication apportionment funding from the state). Additionally, a smaller room will help provide a needed space for online courses that require public speaking. This space could help provide the technological needs for students to successfully complete these courses online.
</t>
  </si>
  <si>
    <t>more frequent updates on all computers, scanners, and printers for faculty and in our offices and classrooms. Faculty who teach online and faculty who teach conventional classes all rely on these basic technologies and often encounter delays or other problems using outdated technology.</t>
  </si>
  <si>
    <t>ART</t>
  </si>
  <si>
    <t>Art History</t>
  </si>
  <si>
    <t>Redesign several classroom spaces 421-422-423-424 with front facing computer and keyboard. </t>
  </si>
  <si>
    <t xml:space="preserve">Purchase/Rent subscriptions to streaming audio or video sites (i.e., Kanopy); continued/increase access to JSTOR, Artstor, and other key research databases with the help of the library. This is key for our faculty to remain current in their fields, offer teaching content that is relevant and current to students in an online capacity, and offer students access to current research. </t>
  </si>
  <si>
    <t>Dedicated assessment liaison who can assist with all levels of assessment, including managing, implementing, and tech support, for all parts of our program.</t>
  </si>
  <si>
    <t>database of best practices for online communication courses and equity.</t>
  </si>
  <si>
    <t>Create a communication workshop modeled after the writing workshop in order to help students with communication anxiety; as well as tutoring for speech writing and delivery.</t>
  </si>
  <si>
    <t xml:space="preserve">room is stocked with other teaching materials (e.g., functioning white board erasers) to best serve our students.  </t>
  </si>
  <si>
    <t>ensure all classroom computers are up-to-date (soft and hardware). Too an audit of classrooms show that many of our classrooms orientations could be adjusted to make use of the overhead projector screen and also white boards.</t>
  </si>
  <si>
    <t xml:space="preserve">2 Program coordinator (release for fall and spring semesters). the college has yet to hire a replacement for our online education specialist.  Having an individual in house to deal with the online platform is essential to the ongoing function of our online platforms for student success. </t>
  </si>
  <si>
    <t>many of us request a series of trainings and/or supportive audits to improve the compliance of our courses and assists with ADA.</t>
  </si>
  <si>
    <t>Classified Staff100Internship placement coordinator. Develops formal relationships with community partners, places students in internships, and assess ongoing functioning of the program.</t>
  </si>
  <si>
    <t xml:space="preserve">Classrooms with working AV projectors and audio are a necessity. </t>
  </si>
  <si>
    <t xml:space="preserve">many classrooms in 2050 Center Street do not have usable whiteboard space if the projector/screen are in use - which impacts our delivery of instruction. </t>
  </si>
  <si>
    <t xml:space="preserve">Social science faculty meets frequently with students in small groups and need a space to hold these meetings. This space is extremely limited at 2050 Center Street. </t>
  </si>
  <si>
    <t xml:space="preserve">Office space for part-time instructors is constrained by the number of instructors who share a single workspace. </t>
  </si>
  <si>
    <t>BCC Program Review AY 2018-2019</t>
  </si>
  <si>
    <t>MDMF</t>
  </si>
  <si>
    <t>Code</t>
  </si>
  <si>
    <t>Resource Request Entered</t>
  </si>
  <si>
    <t>Comments</t>
  </si>
  <si>
    <t>Y</t>
  </si>
  <si>
    <t>Notes:</t>
  </si>
  <si>
    <t xml:space="preserve">No resources are being requested at this time. </t>
  </si>
  <si>
    <t>MDMF_VALIDATION</t>
  </si>
  <si>
    <t>Program Review Validation_Gabriel Martinez</t>
  </si>
  <si>
    <t>Program Review Validation_Susan Truong</t>
  </si>
  <si>
    <t>Resource requests left blank</t>
  </si>
  <si>
    <t>Administrative (Submission)</t>
  </si>
  <si>
    <t>Administration</t>
  </si>
  <si>
    <t>Student Equity and Achievement</t>
  </si>
  <si>
    <t>Local SEAP Training, Annual Title IX Training, Annual Behavioral Intervention Team training, Annual UC and CSU Counselor Conferences</t>
  </si>
  <si>
    <t>Chief Student Services Officer Conference and Membership, ACCCA Conference and Board meetings</t>
  </si>
  <si>
    <t xml:space="preserve">Maxient-A software program for managing behavior records. It provides Centralized reporting and recordkeeping for discipline and Title IX incidents. This would also support Clery Reporting. </t>
  </si>
  <si>
    <t>Office of the President</t>
  </si>
  <si>
    <t xml:space="preserve">Staff Assistant - BCC is only campus that has one staff assistant to serve the Office of the President. Even the Office of the Chancellor has two staff assistants. The second staff assistant will increase capacity to process financial activities, external relations for fundraising, and accreditation related activities. </t>
  </si>
  <si>
    <t>Consultant - Services for Advancement &amp; Fundraising Activities, including event coordination and grant writing.</t>
  </si>
  <si>
    <t xml:space="preserve">1 part time student worker - support for Public Information Office for flyer creation and postings, social media, in reach and outreach activities. </t>
  </si>
  <si>
    <t>Council for Advancement and Support of Education (CASE) for President, VP of Instruction, VP of Student Services, Public Information Officer - conferences and workshops</t>
  </si>
  <si>
    <t xml:space="preserve">Annual conference/workshops for College Researcher - CAIR (California Association for Institutional Researchers), Institutional Effectiveness Planning Initiative (IEPI), and Research and Planning (RP) Group. </t>
  </si>
  <si>
    <t>Annual conferences/workshops for Public Information Officer: California Association of Public Information Officials (CAPIO), National Information Officers Association (NIOA), and workshops on Graphic Design and Web Content Development.</t>
  </si>
  <si>
    <t>Annual subscriptions: Qualtrics, website hosting, and social media.</t>
  </si>
  <si>
    <t>Office supplies for Office of President, Executive Assistant, Public Information Officer, College Researcher, Web Content Developer: printer ink, printer paper, college promotional materials (swag)</t>
  </si>
  <si>
    <t>Marketing and social media services to increase visibility for enrollment - AC transit ads, Bart ads, Radio Ads, Glacier Ads, Billboards, Mongoose Text Messaging</t>
  </si>
  <si>
    <t>Business, Science, Multimedia, CS (Submission)</t>
  </si>
  <si>
    <t xml:space="preserve">Courslets.org (Free) </t>
  </si>
  <si>
    <t>Fume hoods, autoclave,  microscopes, pipetman $15,000</t>
  </si>
  <si>
    <t>Desktop computers in labs 518, 514, and 513 need to be replaced with laptops because the desktop computers block part of the white board to the students. ($5,000). MAINTENANCE CONTRACTS: $31,500/yr, $18,900/yr, $4,725/yr, $4,725/yr</t>
  </si>
  <si>
    <t xml:space="preserve">Business </t>
  </si>
  <si>
    <t>(p.a.)?</t>
  </si>
  <si>
    <t>CS Fulltime faculty -- as budgeted.</t>
  </si>
  <si>
    <t>Multi-media Art</t>
  </si>
  <si>
    <t>Liberal Arts, Art, Humanities, SS (Submission)</t>
  </si>
  <si>
    <t>_MACOSX</t>
  </si>
  <si>
    <t>SOCSCI ProgRevs 19 PDFs Final</t>
  </si>
  <si>
    <t xml:space="preserve">SOCSCI ProgRevs 19   </t>
  </si>
  <si>
    <t>MACOSX</t>
  </si>
  <si>
    <t>Veterans</t>
  </si>
  <si>
    <t>NextUp</t>
  </si>
  <si>
    <t>Student Activities</t>
  </si>
  <si>
    <t>Career Transfer Center</t>
  </si>
  <si>
    <t>Validated</t>
  </si>
  <si>
    <t>Library Programs</t>
  </si>
  <si>
    <t>Instruction (Validation)</t>
  </si>
  <si>
    <t>Mathematics</t>
  </si>
  <si>
    <t>Political Sciences</t>
  </si>
  <si>
    <t>Student Services (Validation)</t>
  </si>
  <si>
    <t>Program Review</t>
  </si>
  <si>
    <t xml:space="preserve">Completed Validations </t>
  </si>
  <si>
    <t xml:space="preserve">FYE - First Year Experience </t>
  </si>
  <si>
    <t>American Sign Language</t>
  </si>
  <si>
    <t>ASL</t>
  </si>
  <si>
    <t xml:space="preserve">Music </t>
  </si>
  <si>
    <t>PT faculty as needed for courses.</t>
  </si>
  <si>
    <t>check on classroom facilities, supplies, and PD</t>
  </si>
  <si>
    <t xml:space="preserve">Tutors - tutors are an important part of the success of students. Institutionalizing the tutoring program by hiring tutors every year would support student success. </t>
  </si>
  <si>
    <t>technology software resource request listed in Action Plan but not listed in summary.</t>
  </si>
  <si>
    <t>Continued support for the social sciences department supply fund</t>
  </si>
  <si>
    <t xml:space="preserve">classroom facilities and office listed under "How is technology used by the discipline, department?" and not under resource summary. </t>
  </si>
  <si>
    <t>2 Full time instructional assistants to provide support classes and writing coaches to the success of students in English classes at BCC. We need two full-time instructional assistants to provide stability in “support classes,” including English 208ABCD and 508ABC.</t>
  </si>
  <si>
    <t xml:space="preserve">An additional full-time faculty member in the English Department as its #3 priority for faculty hires. Please see the English Department faculty prioritization narrative. </t>
  </si>
  <si>
    <t xml:space="preserve">Majority of resources listed are missing estimated total cost. </t>
  </si>
  <si>
    <t>Communication lab with camera equipped projector</t>
  </si>
  <si>
    <t>Classroom estimated amount needs to be confirmed - $10k or $100k? Verify PD Individual and District-wide</t>
  </si>
  <si>
    <t>No resources listed</t>
  </si>
  <si>
    <t>No resources listed.</t>
  </si>
  <si>
    <t>Compensation for part-timers each semester at non-instructional rate - extra work</t>
  </si>
  <si>
    <t>check on student worker (tutor) and classroom</t>
  </si>
  <si>
    <t>check numbers - don't match with PDF and calculation</t>
  </si>
  <si>
    <t>HUMAN</t>
  </si>
  <si>
    <t>Estimated cost not provided</t>
  </si>
  <si>
    <t>No resource requests are listed. See updated Resources Requested in PR under Liberal Arts, Art, Humanities Submission folder.</t>
  </si>
  <si>
    <t>Wireless printing system (GoPrint or PrinterOn)/to streamline technology services and keep pace with technology plans ($20,000 to initiate and $3,400 yearly contract) 
- Print card machine that takes credit cards
- Standing desk for the reference area (WorkFit-SR, 1 Monitor, Sit-Stand Desktop Workstation $700)
- 44 chromebooks with shells ($400)
-1 chromebook cart (40 capacity)
-20 chromebook carrying cases and chargers ($100) 
-20 mobile hotspots 2gb month ($50/month)
/support student success increase student access to tools needed for education. 
Per CCC Long-Range Master Plan &amp; BCC EMP-commit to the challenges of Unmet Student Needs &amp; Demand for Technology &amp; Online Education
-----
**Additional needs for new service point for expansion of library footprint 
*scanner ($120.00) 
*Epson receipt printer ($600)
*Circulation desk computer station ($2800) 
*mobile scanner ($750) 
*Tablet for classroom scanning ($1,800) 
Justification: see the BCC Facilities master plan, expansion of the library, College Goals: V</t>
  </si>
  <si>
    <t>EOP&amp;S and CARE</t>
  </si>
  <si>
    <t>Canvas help support for students and instructors and add more features especially video storage.</t>
  </si>
  <si>
    <t xml:space="preserve">Other than classroom 223 and 226, two portable white boards are needed for other rooms (e.g. 212, 214, or 216) because screens block white boards when pulled down. Because of that, ASL instructors cannot write anything while teaching with PP slides or showing videos on screens. we need the portable ones that we can put in our own storage (or office) and use them whenever needed instead of looking for it or waiting for a custodian to find one for us. </t>
  </si>
  <si>
    <t>6 new camcorders are needed fro filming signing tests or interviews. Our current camcorders are bought 10 years ago and they are soon obsolete. ($200 each)</t>
  </si>
  <si>
    <t>Zoom for video conference for ASL instructors to meet with students via Zoom for meetings or class interviews. $15/monthly - need 4 separate numbers</t>
  </si>
  <si>
    <t xml:space="preserve">Black markers (no other colors), board erasers, scanner ($150 for markets and erasers each semester. $500 for scanner. </t>
  </si>
  <si>
    <t>Test proctors available for evening classes.</t>
  </si>
  <si>
    <t>ASL tutors</t>
  </si>
  <si>
    <t>need to fill in estimated cost</t>
  </si>
  <si>
    <t>need assistance from Dean or VPI for total estimated cost</t>
  </si>
  <si>
    <t>No resources are being requested at this time. See validated copy under "completed validation"</t>
  </si>
  <si>
    <t>no resources listed</t>
  </si>
  <si>
    <t>Program Review - Completed Valuation</t>
  </si>
  <si>
    <t>Continued annual training for both VA certifying official and VA Academic Counseling is required. Travel and conference fees for two people</t>
  </si>
  <si>
    <t>2 desktop computers (HPs) - upgrades are needed. The desktops in the VRC are over six years old. $1,600 each</t>
  </si>
  <si>
    <t>Professional development is an important part of NextUp program continued improvement and success. Training includes: customer service, technology to improve job performance - Microsoft office, Starfish, PeopleSoft, Outlook 365, Adobe Acrobat Pro</t>
  </si>
  <si>
    <t>Computer lab - TBD</t>
  </si>
  <si>
    <t>Work stations for clerical assistant, work station for student worker - TBD</t>
  </si>
  <si>
    <t>Storage space for CalWORKs files and supplies - to store old student files, outdated textbooks, and supplies.  Currently our storage space is behind a classroom with limited access for staff.</t>
  </si>
  <si>
    <t>a couple justification categories reference EOP&amp;S and CARE, not CalWORKs</t>
  </si>
  <si>
    <t xml:space="preserve">Software and system update trainings to improve job performance, customer service, other professional development offerings. Professional Development is an important part of EOPS/CARE program continued improvement and success. </t>
  </si>
  <si>
    <t xml:space="preserve">check numbers and missing estimated total cost. </t>
  </si>
  <si>
    <t>Data management system (Accessible Information Management - AIM) to be utilized for the PSSD office to manage student information and expedite DSPS services for student success in receiving timely accommodation needs for classes. $7,385/ annual or $14,103 (3-year subscription).</t>
  </si>
  <si>
    <t xml:space="preserve">facilities missing estimated cost. </t>
  </si>
  <si>
    <t>Admissions &amp; Records</t>
  </si>
  <si>
    <t xml:space="preserve">The UC Davis TOP Program has offered impactful services to students transferring to UC Davis and BCC has seen an improvement in applicant and acceptance rates to Davis and Transfer Admission Guarantee. </t>
  </si>
  <si>
    <t>Basic office supplies, brochures, business cards, banners, etc.</t>
  </si>
  <si>
    <t>Career and Academic Exploration platforms include Focus II, Eureka, Strong Interest Inventory.</t>
  </si>
  <si>
    <t>Annual Transfer Director Conference and 2 one-day trainings are required of CCC Transfer Directors/Coordinators.</t>
  </si>
  <si>
    <t>Current Training of Coordinator, students, and staff to ensure any updates and changes are received.</t>
  </si>
  <si>
    <t xml:space="preserve">Support is needed for administrative assistance, day to day office coverage and other tasks as needed. </t>
  </si>
  <si>
    <t xml:space="preserve">Transfer Assistants are traditionally students experiencing the transfer process and are an integral part of support and guidance. </t>
  </si>
  <si>
    <t>missing facilities - offices estimated cost</t>
  </si>
  <si>
    <t>Validation and Program Review</t>
  </si>
  <si>
    <t>missing Assessment and estimated cost for office facilities</t>
  </si>
  <si>
    <t>see program review.</t>
  </si>
  <si>
    <t>Business, Science, Multimedia, CS</t>
  </si>
  <si>
    <t>Resource requests left blank. In the same file as Anthropology</t>
  </si>
  <si>
    <t>Program Review and Addendum</t>
  </si>
  <si>
    <t>EOPS</t>
  </si>
  <si>
    <t>check PDF and Word doc</t>
  </si>
  <si>
    <t>no resource request listed. Check PDF and Word</t>
  </si>
  <si>
    <t>Validation</t>
  </si>
  <si>
    <t>Validation - Missing Assessment</t>
  </si>
  <si>
    <t>validation</t>
  </si>
  <si>
    <t>Program Review (compressed file)</t>
  </si>
  <si>
    <t>validation - Missing program goals from PDF file.
Curriculum - 6 outlines need to be updated and are scheduled for either SP19 or FA19</t>
  </si>
  <si>
    <t>Validation - Curriculum (no improvement action items or resource request)</t>
  </si>
  <si>
    <t>Validation - Program Review (no data in the field. Assumption they are available but not visible).</t>
  </si>
  <si>
    <t>Validation - Engagement: "This section was left blank."</t>
  </si>
  <si>
    <t>Validation - missing goals - "will need its goals to be set."</t>
  </si>
  <si>
    <t xml:space="preserve">Validation - missing Assessment </t>
  </si>
  <si>
    <t>Program Reviews not in folder:</t>
  </si>
  <si>
    <t>provided by Carolyn Martin via email</t>
  </si>
  <si>
    <t xml:space="preserve">Faculty compensation for collaborative teaching across disciplines, more training in classroom technology, online resources, innovative and effective instructional methods.  </t>
  </si>
  <si>
    <t xml:space="preserve">Funds for curriculum development. </t>
  </si>
  <si>
    <t xml:space="preserve">Funds for faculty mentoring for new faculty. </t>
  </si>
  <si>
    <t xml:space="preserve">Funds to bring speakers into our classroom/campus as well as to assist in getting students off-campus for extra-campus learning experiences. </t>
  </si>
  <si>
    <t>Continued access to all student services for our students on nights and weekends.</t>
  </si>
  <si>
    <t xml:space="preserve">Support of innovation in course development and delivery, including scheduling and collaborative teaching. </t>
  </si>
  <si>
    <t xml:space="preserve">Increased number of sabbaticals for full-time faculty. </t>
  </si>
  <si>
    <t>Frequent updates on all computers, scanners, and printers for faculty and in our offices and classrooms. Faculty who teach online and faculty who teach conventional classes all rely on these basic technologies and often encounter delays or other problems using outdated technology.</t>
  </si>
  <si>
    <t>Addendum - missing estimated cost</t>
  </si>
  <si>
    <t xml:space="preserve">Enhanced or updated projectors, and lighting in our smart classrooms (for Power Points in Art History courses) as well as high-speed and reliable Internet access. Faculty who teach online and faculty who teach conventional classes all rely on the Internet and multimedia access in their offices and in the classroom. We repeatedly encounter problems with clunky technology in our classrooms.  </t>
  </si>
  <si>
    <t xml:space="preserve">New facilities are necessary for student and instructor classroom safety, enhanced course offerings, and increased student enrollment. </t>
  </si>
  <si>
    <t xml:space="preserve">Professional-looking Student Gallery: To display student work for critique and allow for monthly, rotating art exhibitions. Street access &amp; visibility to the public. Professional lighting and movable walls (on wheels). Pedestals for 3D works, monitors, projectors &amp; speakers for video works. (As much wall-space and height as possible). </t>
  </si>
  <si>
    <t xml:space="preserve">Ideally at least 3 art classrooms to encompass Painting, Drawing, 3D modeling, Design, and Public Art. Possibility of some shared space with MMART. </t>
  </si>
  <si>
    <t xml:space="preserve">Raw Space with Unfinished floors: Treat space as a multi-use studio with flexibility for student projects. </t>
  </si>
  <si>
    <t xml:space="preserve">Ventilation (or access to an outdoor workspace / balcony) Ventilation allows BCC to expand course offerings to allow for oil-paint and other materials such as spray-fixative. </t>
  </si>
  <si>
    <t xml:space="preserve">Indoor spray booth (if outdoor workspace is not possible) For spraying fixative on drawings and using other toxic art materials. </t>
  </si>
  <si>
    <t xml:space="preserve">Wall-Space &amp; tall ceilings in classrooms  (as much wall-space and height as possible) - Allows students to work on large-scale projects, Allows students to present work efficiently for critique, High ceilings allow for even light distribution. </t>
  </si>
  <si>
    <t xml:space="preserve">Privacy for Figure Drawing classes  - It is essential that nude models have privacy (another reason to have skylights or transom windows so that passers-by can’t see in during class). </t>
  </si>
  <si>
    <t xml:space="preserve">Walls painted white (&amp; drywall or material that is easy to thumbtack into) for professional presentation of student artwork. </t>
  </si>
  <si>
    <t xml:space="preserve">Versatile Electrical plan (220 &amp; 110 voltage) - ceiling and floor, Drop-down extension cords from ceiling and outlet embedded in the floor. 220 and 110 power for certain equipment and technology needs. </t>
  </si>
  <si>
    <t xml:space="preserve">Even lighting (minimal shadows) to approximate daylight for evening classes (3500 candlepower?) Even light (minimum shadows). </t>
  </si>
  <si>
    <t xml:space="preserve">Truss / Unistrut supports in ceiling for hanging heavy artworks or objects. </t>
  </si>
  <si>
    <t xml:space="preserve">Special utility sinks (slop-sinks) Essential that slop-sinks are easy to clean and ‘snake’ when needed. </t>
  </si>
  <si>
    <t xml:space="preserve">Flammable materials storage To store solvents, paint-thinner, fixative, etc. </t>
  </si>
  <si>
    <t xml:space="preserve">Hazardous waste disposal To dispose of rags with paint or solvents. </t>
  </si>
  <si>
    <t xml:space="preserve">Portable whiteboard/ chalkboard (not fixed to wall). </t>
  </si>
  <si>
    <t xml:space="preserve">Stackable Stools (to replace rolling office chairs) Ideally ULINE Shop Stool #H-2506 (these are the best &amp; most common). </t>
  </si>
  <si>
    <t xml:space="preserve">Storage Racks / Drying Racks / Flat Files - For storage of student artwork (especially artwork in progress). </t>
  </si>
  <si>
    <t xml:space="preserve">2D and 3D artwork Student Lockers To store art materials and portfolios, which are large and cumbersome to transport between each class. </t>
  </si>
  <si>
    <t xml:space="preserve">Storage for individual instructors’ materials. </t>
  </si>
  <si>
    <t xml:space="preserve">Storage in the art classrooms for individual instructors’ materials. </t>
  </si>
  <si>
    <t xml:space="preserve">Easels, drawing horses, taborets, model-stands, drawing-boards, light-tables, cutting-mats. </t>
  </si>
  <si>
    <t>Increased faculty office space, with doors that are not sliding glass door.</t>
  </si>
  <si>
    <t>Movable Partition Walls (on wheels)  - Adds additional wall-space, allowing the classroom design to be modular and flexible depending on the instructor’s needs. Could arrange movable walls in front of full-full-length windows if needed.</t>
  </si>
  <si>
    <t xml:space="preserve">Skylights instead of windows (or transom windows) - Skylights or very-high (“Transom”) windows would provide indirect/ diffuse natural light with minimal shadows (essential for art studio classes) while also maximizing wall-space. (Or movable walls to move in front of full-length windows). </t>
  </si>
  <si>
    <t>ANTHR</t>
  </si>
  <si>
    <t>Sciences (ASTR, BIOL, GEOG, GEOL, PHYS, PHYSC)</t>
  </si>
  <si>
    <t xml:space="preserve">Program Review </t>
  </si>
  <si>
    <t xml:space="preserve">provided by Phoumy </t>
  </si>
  <si>
    <t>Program Reviews provided by Phoumy via email</t>
  </si>
  <si>
    <t>Validation tools, Validation Team (IPC), submission of Validation</t>
  </si>
  <si>
    <t>SS (Validation)</t>
  </si>
  <si>
    <t>Assessment and Orientation</t>
  </si>
  <si>
    <t>Next Up</t>
  </si>
  <si>
    <t xml:space="preserve">PSSD </t>
  </si>
  <si>
    <t>Student Activities &amp; Campus Life</t>
  </si>
  <si>
    <t>Validation - missing Assessment</t>
  </si>
  <si>
    <t>2 desktop computer workstations</t>
  </si>
  <si>
    <t xml:space="preserve">computer lab   </t>
  </si>
  <si>
    <t>work station for a clerical assistant</t>
  </si>
  <si>
    <t>work station for a student worker</t>
  </si>
  <si>
    <t xml:space="preserve">missing resource list? </t>
  </si>
  <si>
    <t xml:space="preserve">Due to the heavy student use in a small existing space and a strong and consistent interest in transfer a large space is needed for the Career and Transfer Center. </t>
  </si>
  <si>
    <t>Canvas training especially for ASL instructors (making, uploading and making signing videos). $1,000 for trainers who are familiar with.</t>
  </si>
  <si>
    <t>Workshop or class on planning and setting up an online course especially designated for ASL class (requires different needs and features than regular class).</t>
  </si>
  <si>
    <t>One new (or used) iMac computer with lighting equipment for ASL faculty to make videos without having to pull things down or use lab room</t>
  </si>
  <si>
    <t>On-house web specialist for the administration of online class platform. Could have background in media and/or accessibility upgrades</t>
  </si>
  <si>
    <t>Stress management, self-care, communication verbal and nonverbal cultural competency and sensitivity</t>
  </si>
  <si>
    <t xml:space="preserve">Printer paper, printer ink cartridges, etc. The CalWORKs program needs the college to provide funds for ink cartridges, print paper and other necessary items as the CalWORKs budget is limited and unable to meet the increasing demand of the computer lab supplies. </t>
  </si>
  <si>
    <t>Hire a second full-time communication faculty to help address the following: increasing enrollment with new requirements for transfer; help develop the communication workshop; develop online curriculum</t>
  </si>
  <si>
    <t>Kanopy Streaming service</t>
  </si>
  <si>
    <t>1 Counseling Department Staff Assistant to support our everyday functions of operating our department. This is needed to ensure we have adequate staffing to support students</t>
  </si>
  <si>
    <t xml:space="preserve">student workers are already the backbone of many English “support courses,” and with the implementation of AB705, the department will be even more reliant upon the use of trained writing coaches, and it will need financial support to ensure they receive quality training in a timely manner. The English department also relies on student workers during its portfolio assessment (discussed in the assessment section above) which happens every Fall and Spring. </t>
  </si>
  <si>
    <t>1/2 classified English tutor</t>
  </si>
  <si>
    <t>2 student workers for clerical support and 3 student tutors - 2 math, 1 English</t>
  </si>
  <si>
    <t xml:space="preserve">Printer paper, printer ink cartridges. The EOPS/CARE program needs the college to provide funds for ink cartridges, print paper and other necessary items as EOPS budget is limited and unable to meet the increasing demand of the computer lab supplies. </t>
  </si>
  <si>
    <t xml:space="preserve">Secure online database for application submission. To streamline admission process, EOPS/CARE needs a secure software system to make the EOPS/CARE application available online. This will allow students to submit their application online, upload supporting documents, have access to check application status, and schedule their mandatory EOPS/CARE new student orientation online. </t>
  </si>
  <si>
    <t xml:space="preserve">Storage space for EOPS/CARE files and supplies. The EOPS/CARE program is in need of a storage room to store old students' files, outdated textbooks from the EOPS/CARE Book Loan program, and supplies. Currently our storage space is behind a classroom with limited access for staff. </t>
  </si>
  <si>
    <t>Support to write new certificates</t>
  </si>
  <si>
    <t>Multimedia Art</t>
  </si>
  <si>
    <t>Counselor/Coordinator</t>
  </si>
  <si>
    <t xml:space="preserve">Web Content Developer: currently frozen, position is critical for ongoing work with website refresh and supporting Canvas online training. </t>
  </si>
  <si>
    <t>Funding for class field trips - reimbursement for transportation, admission (if applicable)</t>
  </si>
  <si>
    <t xml:space="preserve">Increased support for faculty professional membership and travel to regional, national, and international conferences. </t>
  </si>
  <si>
    <t xml:space="preserve">clerical assistant - needed for front desk office operations, data management, test proctoring and student tutoring. </t>
  </si>
  <si>
    <t xml:space="preserve">assistive technology instructor to increase student's access to technology and to increase the likelihood of retention and success of BCC students with disabilities. Request to identify funding that will provide training to students on the use of adaptive technology for completion of coursework. </t>
  </si>
  <si>
    <t>Universal design, adaptive technology for greater student access and crisis intervention.</t>
  </si>
  <si>
    <t>Increase number of SmartPen notetaking paper, ink cartridges and cases made available for students</t>
  </si>
  <si>
    <t xml:space="preserve">Online Education Specialist - hire a replacement for our online education specialist. Having an individual in house to deal with the online platform is essential to the ongoing function of our online platforms for student success. Also, many of us request a series of trainings and/or supportive audits to improve the compliance of our courses and assists with ADA.  </t>
  </si>
  <si>
    <t xml:space="preserve">Many instructors are describing situations in which they are interacting with hostile students. Learning how to diffuse and prevent these interactions will serve both our students and instructors. Active learning is found to support critical thinking and learning of the material. To prepare our students for higher education and employment it might be worthwhile to learn new strategies for how to incorporate this into our curriculum. </t>
  </si>
  <si>
    <t>Continuation of embedded tutor program</t>
  </si>
  <si>
    <t>ADA trainings associated with accessibility of online platform and support faculty development</t>
  </si>
  <si>
    <t xml:space="preserve">Full-time staff assistant for the Student Activities and Campus Life Office is need to 1) track, review, maintain, and analyze student data to ensure continuous program improvement, 2) assist in planning, marketing for, and coordinating the logistics of events, 3) manage the financial transactions of the office such as requisitions, budget transfers, and epafs, and 4) perform a wide range of clerical and technical duties related to the operations of the Student Activities and Campus Life Office. </t>
  </si>
  <si>
    <t>Tutors - Math, English, and Science (currently funded through a grant which will end on 12/31/2020)</t>
  </si>
  <si>
    <t xml:space="preserve">The Veteran Services Coordinator (VSC) and part-time Academic Counselor currently share one small office. When the Counselor has appointments, the VSC needs to find another location to work. Due to the size of the VRC and the number of students, it is not feasible for the VSC to work in there. Two offices are currently required. </t>
  </si>
  <si>
    <t>Wellness Ambassadors - 1 food insecurity, 1, Outreach, 1 webpage master</t>
  </si>
  <si>
    <t>Student experience a limited amount of privacy while in the waiting area. The waiting area faces a hallway with a fair amount of foot traffic headed towards the International Office. The medical staff from our community partner Roots Community Health Center recommends reconfiguring space in the Wellness Center to best avoid potential HIPAA violations. The recommendation is to add higher panels, a small privacy cubicle and a door to the entrance. Vendor www.ki.org.</t>
  </si>
  <si>
    <t>N</t>
  </si>
  <si>
    <t xml:space="preserve">Additional technology resources recommended in Action Plan section of program review were not included in resource request summary. </t>
  </si>
  <si>
    <t>No resources requested at this time</t>
  </si>
  <si>
    <t>Resource request is missing estimated cost</t>
  </si>
  <si>
    <t xml:space="preserve">Need to verify estimated cost for resource request.  Need to verify if best practices database and communication workshop (referenced under Enrollment Trend in program review) should be included in resource request. </t>
  </si>
  <si>
    <t>Resource request is missing facilities estimated cost</t>
  </si>
  <si>
    <t>Resource request numbers do not match and some are missing estimated costs.</t>
  </si>
  <si>
    <t>Resource request itemized categories do not match total estimated calculations</t>
  </si>
  <si>
    <t xml:space="preserve">Resource request is requesting assistance from Dean or VPI to fill in estimated cost. </t>
  </si>
  <si>
    <t>Validation form is missing Assessment section</t>
  </si>
  <si>
    <t>Validation form is missing Assessment section. Resource request for office facilities is missing estimated cost.</t>
  </si>
  <si>
    <t>Validation form is missing Assessment section. Resource request for facilities is missing estimated cost.</t>
  </si>
  <si>
    <t xml:space="preserve">Validation form is missing Assessment section. </t>
  </si>
  <si>
    <t>backfill is needed ASAP so that all F/T library faculty and staff can be trained on the new library services platform for statewide implementation
Library Technician backfill 20 hr/month ( $1900/mo x 17 wks). Librarian backfill 30hr/month x AY schedule 
College Goals: V 
-see attached timeline and LSP plan</t>
  </si>
  <si>
    <t xml:space="preserve">Resource request estimated cost needs verification. </t>
  </si>
  <si>
    <t xml:space="preserve">Validation form is missing program goals from PDF file. No resources are being requested at this time. </t>
  </si>
  <si>
    <t xml:space="preserve">Resource request is missing estimated cost. </t>
  </si>
  <si>
    <t>AP Sciences (ASTR, BIOL, GEOG, GEOL, PHYS, PHYSC)</t>
  </si>
  <si>
    <t>Estimated cost under resource request needs verification</t>
  </si>
  <si>
    <t>Under resource request, some justifications referenced EOP&amp;S/CARE program. Missing estimated cost for facilities and professional development.</t>
  </si>
  <si>
    <t xml:space="preserve">Resource request for personnel needs to be verified. </t>
  </si>
  <si>
    <t>Need to verify request categories and estimated amounts.</t>
  </si>
  <si>
    <t xml:space="preserve">Resource request for personnel is missing estimated cost. </t>
  </si>
  <si>
    <t xml:space="preserve">Validation form uploaded with Anthropology under MDMF_PR_Validation. Resource request category and estimated cost needs to be verified. </t>
  </si>
  <si>
    <t xml:space="preserve">Resource request missing estimated cost. </t>
  </si>
  <si>
    <t xml:space="preserve">Additional resources listed on page 7 (How is technology used by the discipline, department?) of program review was not included in resource summary. Resource request is missing estimated cost. </t>
  </si>
  <si>
    <t>Discipline/Program</t>
  </si>
  <si>
    <t>Discipline/Program 
Code</t>
  </si>
  <si>
    <t>BUS</t>
  </si>
  <si>
    <t>CHEM</t>
  </si>
  <si>
    <t>COUN</t>
  </si>
  <si>
    <t>ENGL</t>
  </si>
  <si>
    <t>LIS</t>
  </si>
  <si>
    <t>Discipline/Program/Unit</t>
  </si>
  <si>
    <t>Art &amp; Cultural Studies</t>
  </si>
  <si>
    <t>English &amp; Education</t>
  </si>
  <si>
    <t>Library Information Systems</t>
  </si>
  <si>
    <t>VPSS</t>
  </si>
  <si>
    <t>Vice President of Student Services</t>
  </si>
  <si>
    <t>Resource request is missing estimated cost.  Does Education have a separate Program Review or part of English?</t>
  </si>
  <si>
    <t>Added after email on 03/04/2019</t>
  </si>
  <si>
    <t>provided by Shirley Slaughter via email</t>
  </si>
  <si>
    <t>Departmer of Business and Administrative Services (BAS)</t>
  </si>
  <si>
    <t>Business and Administrative Services</t>
  </si>
  <si>
    <t>BAS</t>
  </si>
  <si>
    <t>1 FTE Senior Accountant</t>
  </si>
  <si>
    <t>1 FTE Executive Staff Assistant</t>
  </si>
  <si>
    <t>1 FTE Facilities Project Manager (evening administrator)</t>
  </si>
  <si>
    <t>1 FTE Swing Shift Chief Engineer 3:00-11:00pm (time split between 2050 &amp; 2118 Milvia)</t>
  </si>
  <si>
    <t>1 FTE Swing Shift Duplicating Technician (time split between 2050 &amp; 2118)</t>
  </si>
  <si>
    <t>1 FTE Accounting Clerk (Bursars Office ) – To accommodate students and faculty requiring after hour and weekend services.</t>
  </si>
  <si>
    <t>2  FTE Network Support Services Specialist – To support increased technology use at 2050 and 2118</t>
  </si>
  <si>
    <t>2 FTE Custodians (Day and Graveyard). For TCO (total cost ownership), additional custodians will need to be hired for 2118 Milvia.</t>
  </si>
  <si>
    <t>staff development training</t>
  </si>
  <si>
    <t>ACBO, ACCCA, NACUBO annual confrences</t>
  </si>
  <si>
    <t>Instructional Software – Instruction, faculty and instructional support (Adobe, Turnitin, Faronics, Symantec,etc.,)</t>
  </si>
  <si>
    <t>Non Instructional Software – Staff and administrative support (Symantec, Faronics, Corel, etc.)</t>
  </si>
  <si>
    <t xml:space="preserve">IT Supplies for Classrooms &amp; Faculty Offices </t>
  </si>
  <si>
    <t>Copier paper</t>
  </si>
  <si>
    <t>Custodial Supplies –TCO – 2050 Center - 2118 Milvia Street</t>
  </si>
  <si>
    <t>Office Supplies</t>
  </si>
  <si>
    <t>Engineering Maintenance Supplies TCO – 2050 Center-2118 Milvia St</t>
  </si>
  <si>
    <t>IT support supplies for campus and staff offices</t>
  </si>
  <si>
    <t>Bursar’s Office Safe</t>
  </si>
  <si>
    <t>Furniture Upholstery Cleaner – Needed to maintain and sanitize furniture containing fabric throughout the college</t>
  </si>
  <si>
    <t>Grout Cleaner Machine – Needed for sanitation purposes in restrooms</t>
  </si>
  <si>
    <t xml:space="preserve">Equipment/furniture needs for the Duplicating and Mail Services Center located at 2050 Center Street and 2118 Milvia include:
- Two Photocopiers  with networking capability (2118 Milvia)
- One Large Photocopier (2050 Milvia)
- Poster Maker (2050 Center Street) - Producing in-house posters will limit reduce cost paid to outside vendors. 
- Two Folding Machines (one for each location) – Needed for efficiency purposes
- Technology Set up (computer, monitor, telephone -2118 Milvia)
- Ergonomic Chair (2050 Center Street) – Needed for safety and health reasons
- Booklet Folding and Saddle Stitch Machine –Will allow us to easily and cost effectively produce bulletins, booklets and multi-panel brochures
- Automatic Electric Stapler – Provides the ability of automatically staple large sets of documents.  Will also eliminate our liability for complaints related to repetitive stress injuries. </t>
  </si>
  <si>
    <t>Trash Compactor/Trash Bin – Current compactor obsolete thus requiring the need for an updated trash compactor and trash bin to accommodate compactor.</t>
  </si>
  <si>
    <t>Laptop Computers for Full-Time Faculty Refresh-Qty 13</t>
  </si>
  <si>
    <t xml:space="preserve">- Low Speed Buffers (2) – Battery Operated for ease of use
- High Speed Buffer (1) – Electric
- Carpet (Industrial) Shampooer (1) 
- Administrative Computer Workstation for Support
- Desktop Computer for Full-Time Faculty Refresh Qty 2
- Desktop Computers for Computer Lab Refresh Qty 20
- Server and Server Room Equipment for Multi-Purpose Support </t>
  </si>
  <si>
    <t xml:space="preserve">- Relocate IT Office at 2050 – Need office and Workspace
- One IT Office, Workspace at 2118 Milvia
- Executive Assistant to Director 
- Facilities Project Manager Office
- Duplicating Technician Office, Workspace at 2118 Milvia
- Business Services occupies three office totaling 622 SF.  To accommodate additional staff in the very near future the department will need to expand its footprint by approximately 1000 SF. </t>
  </si>
  <si>
    <t>Additional Storage for Technology and Custodial Services and the Duplicating Center</t>
  </si>
  <si>
    <t>Resource request is missing estimated cost for facility offices and other.</t>
  </si>
  <si>
    <t>Office of Instruction</t>
  </si>
  <si>
    <t>Office of the Vice President</t>
  </si>
  <si>
    <t>OI</t>
  </si>
  <si>
    <t>Curriculum and Assessment specialist to be 100% Curriculum Specialist. Currently this position is 50% Curriculum support and 50% Assessment Suport. 30% for Classified Staff to support Assessment.</t>
  </si>
  <si>
    <t>Part-time student worker to support curriculum and assessment specialist with validation of curriculum information, cross-referencing of intake materials.</t>
  </si>
  <si>
    <t>Distance Education Committee and faculty training for DE with OEI standard and ruberics OEI Conference and training CANVAS/Instructure training</t>
  </si>
  <si>
    <t>Auditorium: needs update of programming for new equipment integration. $12,000 + $8,000 installation cost.</t>
  </si>
  <si>
    <t>227: new wiring and AV control system to accommodate new projection, replace current 2 HD LCD projector. $2,500 + $7,500 installation cost.</t>
  </si>
  <si>
    <t>Classrooms 14, 15, 31, 32, 33, 34: HD LCD projector, Wiring and control system to accommodate new projection. $7,500 + $7,500 installation cost</t>
  </si>
  <si>
    <t>Classrooms: 51, 52, 53, 54, 55, 57, 126, 125: HD LCD projector, wiring and control system to accommodate new projection. $7,500 + $7,500 installation cost.</t>
  </si>
  <si>
    <t>Classrooms: 212. 213. 214. 216. 218, 223, 226: HD LCD projector, wiring and control system to accommodate new projection. $7,500 + $7,500 omsta;;atopm cost.</t>
  </si>
  <si>
    <t>Classrooms 311, 313, 315, 316, 321: HD LCD projector, wiring and control system to accommodate new projection.  $7,500 + $7,500 installation cost.</t>
  </si>
  <si>
    <t>Office of Vice President</t>
  </si>
  <si>
    <t>Screen for Art studio 413</t>
  </si>
  <si>
    <t>Missing cost estimate for office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</si>
</sst>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7"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1"/>
      <name val="Calibri"/>
      <family val="2"/>
      <scheme val="minor"/>
    </font>
    <font>
      <b/>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20">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48">
    <xf numFmtId="0" fontId="0" fillId="0" borderId="0" xfId="0"/>
    <xf numFmtId="0" fontId="1" fillId="2" borderId="0" xfId="0" applyFont="1" applyFill="1" applyAlignment="1">
      <alignment horizontal="center" wrapText="1"/>
    </xf>
    <xf numFmtId="0" fontId="1" fillId="2" borderId="0" xfId="0" applyFont="1" applyFill="1" applyAlignment="1">
      <alignment wrapText="1"/>
    </xf>
    <xf numFmtId="0" fontId="0" fillId="0" borderId="0" xfId="0" applyAlignment="1">
      <alignment vertical="top"/>
    </xf>
    <xf numFmtId="0" fontId="0" fillId="0" borderId="0" xfId="0" applyAlignment="1">
      <alignment vertical="top" wrapText="1"/>
    </xf>
    <xf numFmtId="164" fontId="0" fillId="0" borderId="0" xfId="0" applyNumberFormat="1" applyAlignment="1">
      <alignment vertical="top" wrapText="1"/>
    </xf>
    <xf numFmtId="164" fontId="1" fillId="0" borderId="0" xfId="0" applyNumberFormat="1" applyFont="1" applyAlignment="1">
      <alignment vertical="top" wrapText="1"/>
    </xf>
    <xf numFmtId="164" fontId="0" fillId="3" borderId="0" xfId="0" applyNumberFormat="1" applyFill="1" applyAlignment="1">
      <alignment vertical="top" wrapText="1"/>
    </xf>
    <xf numFmtId="164" fontId="0" fillId="0" borderId="0" xfId="0" applyNumberFormat="1" applyFill="1" applyAlignment="1">
      <alignment vertical="top" wrapText="1"/>
    </xf>
    <xf numFmtId="0" fontId="1" fillId="0" borderId="0" xfId="0" applyFont="1" applyFill="1" applyAlignment="1">
      <alignment horizontal="center" wrapText="1"/>
    </xf>
    <xf numFmtId="0" fontId="0" fillId="0" borderId="0" xfId="0" applyFill="1" applyAlignment="1">
      <alignment vertical="top" wrapText="1"/>
    </xf>
    <xf numFmtId="164" fontId="1" fillId="0" borderId="0" xfId="0" applyNumberFormat="1" applyFont="1" applyFill="1" applyAlignment="1">
      <alignment vertical="top" wrapText="1"/>
    </xf>
    <xf numFmtId="164" fontId="1" fillId="3" borderId="0" xfId="0" applyNumberFormat="1" applyFont="1" applyFill="1" applyAlignment="1">
      <alignment vertical="top" wrapText="1"/>
    </xf>
    <xf numFmtId="0" fontId="0" fillId="3" borderId="0" xfId="0" applyFill="1" applyAlignment="1">
      <alignment vertical="top"/>
    </xf>
    <xf numFmtId="0" fontId="2" fillId="0" borderId="0" xfId="0" applyFont="1" applyAlignment="1">
      <alignment vertical="top"/>
    </xf>
    <xf numFmtId="0" fontId="1" fillId="2" borderId="0" xfId="0" applyFont="1" applyFill="1" applyAlignment="1"/>
    <xf numFmtId="0" fontId="0" fillId="0" borderId="0" xfId="0" applyAlignment="1"/>
    <xf numFmtId="0" fontId="0" fillId="3" borderId="0" xfId="0" applyFill="1" applyAlignment="1">
      <alignment vertical="top" wrapText="1"/>
    </xf>
    <xf numFmtId="0" fontId="0" fillId="0" borderId="0" xfId="0" applyFill="1" applyAlignment="1">
      <alignment vertical="top"/>
    </xf>
    <xf numFmtId="164" fontId="5" fillId="0" borderId="0" xfId="0" applyNumberFormat="1" applyFont="1" applyFill="1" applyAlignment="1">
      <alignment vertical="top" wrapText="1"/>
    </xf>
    <xf numFmtId="164" fontId="6" fillId="0" borderId="0" xfId="0" applyNumberFormat="1" applyFont="1" applyFill="1" applyAlignment="1">
      <alignment vertical="top" wrapText="1"/>
    </xf>
    <xf numFmtId="0" fontId="0" fillId="0" borderId="0" xfId="0" applyNumberFormat="1"/>
    <xf numFmtId="0" fontId="0" fillId="0" borderId="0" xfId="0" pivotButton="1"/>
    <xf numFmtId="0" fontId="0" fillId="0" borderId="0" xfId="0" applyAlignment="1">
      <alignment horizontal="left"/>
    </xf>
    <xf numFmtId="0" fontId="1" fillId="4" borderId="0" xfId="0" applyFont="1" applyFill="1"/>
    <xf numFmtId="0" fontId="1" fillId="4" borderId="0" xfId="0" applyFont="1" applyFill="1" applyAlignment="1">
      <alignment horizontal="center" wrapText="1"/>
    </xf>
    <xf numFmtId="0" fontId="0" fillId="0" borderId="0" xfId="0" applyAlignment="1">
      <alignment horizontal="center"/>
    </xf>
    <xf numFmtId="0" fontId="0" fillId="0" borderId="0" xfId="0" applyBorder="1" applyAlignment="1">
      <alignment vertical="top"/>
    </xf>
    <xf numFmtId="0" fontId="0" fillId="0" borderId="0" xfId="0" applyBorder="1" applyAlignment="1">
      <alignment horizontal="center" vertical="top"/>
    </xf>
    <xf numFmtId="0" fontId="0" fillId="0" borderId="0" xfId="0" applyBorder="1" applyAlignment="1">
      <alignment vertical="top" wrapText="1"/>
    </xf>
    <xf numFmtId="0" fontId="0" fillId="0" borderId="0" xfId="0" applyBorder="1"/>
    <xf numFmtId="0" fontId="0" fillId="0" borderId="0" xfId="0" applyBorder="1" applyAlignment="1">
      <alignment horizontal="center"/>
    </xf>
    <xf numFmtId="0" fontId="0" fillId="0" borderId="1" xfId="0" applyBorder="1" applyAlignment="1">
      <alignment horizontal="left" indent="2"/>
    </xf>
    <xf numFmtId="0" fontId="2" fillId="0" borderId="0" xfId="0" applyFont="1"/>
    <xf numFmtId="0" fontId="1" fillId="4" borderId="0" xfId="0" applyFont="1" applyFill="1" applyAlignment="1">
      <alignment horizontal="center"/>
    </xf>
    <xf numFmtId="0" fontId="0" fillId="0" borderId="0" xfId="0" applyFill="1" applyBorder="1"/>
    <xf numFmtId="0" fontId="0" fillId="0" borderId="0" xfId="0"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vertical="top" wrapText="1"/>
    </xf>
    <xf numFmtId="0" fontId="0" fillId="3" borderId="0" xfId="0" applyFill="1" applyBorder="1" applyAlignment="1">
      <alignment horizontal="center"/>
    </xf>
    <xf numFmtId="0" fontId="0" fillId="5" borderId="0" xfId="0" applyFill="1" applyBorder="1"/>
    <xf numFmtId="0" fontId="0" fillId="5" borderId="0" xfId="0" applyFill="1" applyBorder="1" applyAlignment="1">
      <alignment horizontal="center"/>
    </xf>
    <xf numFmtId="0" fontId="0" fillId="5" borderId="1" xfId="0" applyFont="1" applyFill="1" applyBorder="1" applyAlignment="1">
      <alignment horizontal="left" indent="2"/>
    </xf>
    <xf numFmtId="0" fontId="0" fillId="5" borderId="0" xfId="0" applyFill="1" applyBorder="1" applyAlignment="1">
      <alignment vertical="top"/>
    </xf>
    <xf numFmtId="0" fontId="0" fillId="5" borderId="0" xfId="0" applyFill="1" applyBorder="1" applyAlignment="1">
      <alignment horizontal="center" vertical="top"/>
    </xf>
    <xf numFmtId="0" fontId="0" fillId="5" borderId="0" xfId="0" applyFill="1" applyBorder="1" applyAlignment="1">
      <alignment vertical="top" wrapText="1"/>
    </xf>
    <xf numFmtId="0" fontId="0" fillId="5" borderId="2" xfId="0" applyFill="1" applyBorder="1" applyAlignment="1">
      <alignment vertical="top"/>
    </xf>
    <xf numFmtId="0" fontId="0" fillId="5" borderId="1" xfId="0" applyFill="1" applyBorder="1" applyAlignment="1">
      <alignment horizontal="left" vertical="top" indent="2"/>
    </xf>
    <xf numFmtId="0" fontId="0" fillId="5" borderId="0" xfId="0" applyFill="1" applyBorder="1" applyAlignment="1">
      <alignment horizontal="left" vertical="top"/>
    </xf>
    <xf numFmtId="0" fontId="1" fillId="0" borderId="3" xfId="0" applyFont="1" applyBorder="1"/>
    <xf numFmtId="0" fontId="0" fillId="0" borderId="4" xfId="0" applyBorder="1"/>
    <xf numFmtId="0" fontId="0" fillId="0" borderId="4" xfId="0" applyBorder="1" applyAlignment="1">
      <alignment horizontal="center"/>
    </xf>
    <xf numFmtId="0" fontId="0" fillId="0" borderId="5" xfId="0" applyBorder="1"/>
    <xf numFmtId="0" fontId="0" fillId="5" borderId="6" xfId="0" applyFill="1" applyBorder="1" applyAlignment="1">
      <alignment horizontal="left" indent="4"/>
    </xf>
    <xf numFmtId="0" fontId="0" fillId="5" borderId="7" xfId="0" applyFill="1" applyBorder="1"/>
    <xf numFmtId="0" fontId="0" fillId="0" borderId="6" xfId="0" applyFill="1" applyBorder="1" applyAlignment="1">
      <alignment horizontal="left" indent="4"/>
    </xf>
    <xf numFmtId="0" fontId="0" fillId="0" borderId="7" xfId="0" applyBorder="1"/>
    <xf numFmtId="0" fontId="0" fillId="5" borderId="8" xfId="0" applyFill="1" applyBorder="1" applyAlignment="1">
      <alignment horizontal="left" indent="4"/>
    </xf>
    <xf numFmtId="0" fontId="0" fillId="5" borderId="9" xfId="0" applyFill="1" applyBorder="1"/>
    <xf numFmtId="0" fontId="0" fillId="5" borderId="9" xfId="0" applyFill="1" applyBorder="1" applyAlignment="1">
      <alignment horizontal="center"/>
    </xf>
    <xf numFmtId="0" fontId="0" fillId="5" borderId="10" xfId="0" applyFill="1" applyBorder="1"/>
    <xf numFmtId="0" fontId="1" fillId="5" borderId="6" xfId="0" applyFont="1" applyFill="1" applyBorder="1" applyAlignment="1">
      <alignment horizontal="left" vertical="top" indent="2"/>
    </xf>
    <xf numFmtId="0" fontId="0" fillId="5" borderId="6" xfId="0" applyFill="1" applyBorder="1" applyAlignment="1">
      <alignment horizontal="left" vertical="top" indent="8"/>
    </xf>
    <xf numFmtId="0" fontId="0" fillId="5" borderId="7" xfId="0" applyFill="1" applyBorder="1" applyAlignment="1">
      <alignment vertical="top" wrapText="1"/>
    </xf>
    <xf numFmtId="0" fontId="0" fillId="5" borderId="6" xfId="0" applyFill="1" applyBorder="1" applyAlignment="1">
      <alignment horizontal="left" indent="8"/>
    </xf>
    <xf numFmtId="0" fontId="1" fillId="0" borderId="6" xfId="0" applyFont="1" applyBorder="1" applyAlignment="1">
      <alignment horizontal="left" vertical="top" indent="2"/>
    </xf>
    <xf numFmtId="0" fontId="0" fillId="5" borderId="6" xfId="0" applyFill="1" applyBorder="1" applyAlignment="1">
      <alignment horizontal="left" indent="6"/>
    </xf>
    <xf numFmtId="0" fontId="0" fillId="5" borderId="6" xfId="0" applyFill="1" applyBorder="1" applyAlignment="1">
      <alignment horizontal="left" vertical="top" indent="2"/>
    </xf>
    <xf numFmtId="0" fontId="0" fillId="5" borderId="7" xfId="0" applyFill="1" applyBorder="1" applyAlignment="1">
      <alignment wrapText="1"/>
    </xf>
    <xf numFmtId="0" fontId="0" fillId="5" borderId="6" xfId="0" applyFill="1" applyBorder="1" applyAlignment="1">
      <alignment horizontal="left" indent="2"/>
    </xf>
    <xf numFmtId="0" fontId="0" fillId="0" borderId="7" xfId="0" applyBorder="1" applyAlignment="1">
      <alignment vertical="top" wrapText="1"/>
    </xf>
    <xf numFmtId="0" fontId="0" fillId="0" borderId="9" xfId="0" applyFill="1" applyBorder="1" applyAlignment="1">
      <alignment vertical="top"/>
    </xf>
    <xf numFmtId="0" fontId="0" fillId="0" borderId="9" xfId="0" applyBorder="1" applyAlignment="1">
      <alignment horizontal="center"/>
    </xf>
    <xf numFmtId="0" fontId="0" fillId="0" borderId="9" xfId="0" applyFill="1" applyBorder="1"/>
    <xf numFmtId="0" fontId="0" fillId="0" borderId="10" xfId="0" applyBorder="1"/>
    <xf numFmtId="0" fontId="1" fillId="5" borderId="3" xfId="0" applyFont="1" applyFill="1" applyBorder="1" applyAlignment="1">
      <alignment vertical="top"/>
    </xf>
    <xf numFmtId="0" fontId="0" fillId="5" borderId="4" xfId="0" applyFill="1" applyBorder="1"/>
    <xf numFmtId="0" fontId="0" fillId="5" borderId="4" xfId="0" applyFill="1" applyBorder="1" applyAlignment="1">
      <alignment horizontal="center"/>
    </xf>
    <xf numFmtId="0" fontId="0" fillId="5" borderId="5" xfId="0" applyFill="1" applyBorder="1"/>
    <xf numFmtId="0" fontId="0" fillId="5" borderId="6" xfId="0" applyFill="1" applyBorder="1" applyAlignment="1">
      <alignment horizontal="left" vertical="top" indent="5"/>
    </xf>
    <xf numFmtId="0" fontId="0" fillId="5" borderId="7" xfId="0" applyFill="1" applyBorder="1" applyAlignment="1">
      <alignment vertical="top"/>
    </xf>
    <xf numFmtId="0" fontId="0" fillId="0" borderId="6" xfId="0" applyFill="1" applyBorder="1" applyAlignment="1">
      <alignment horizontal="left" vertical="top" indent="5"/>
    </xf>
    <xf numFmtId="0" fontId="0" fillId="0" borderId="7" xfId="0" applyBorder="1" applyAlignment="1">
      <alignment vertical="top"/>
    </xf>
    <xf numFmtId="0" fontId="0" fillId="0" borderId="6" xfId="0" applyBorder="1" applyAlignment="1">
      <alignment horizontal="left" vertical="top" indent="5"/>
    </xf>
    <xf numFmtId="0" fontId="0" fillId="0" borderId="6" xfId="0" applyFill="1" applyBorder="1" applyAlignment="1">
      <alignment horizontal="left" vertical="top" indent="2"/>
    </xf>
    <xf numFmtId="0" fontId="0" fillId="3" borderId="7" xfId="0" applyFill="1" applyBorder="1"/>
    <xf numFmtId="0" fontId="0" fillId="0" borderId="7" xfId="0" applyFill="1" applyBorder="1" applyAlignment="1">
      <alignment vertical="top" wrapText="1"/>
    </xf>
    <xf numFmtId="0" fontId="0" fillId="0" borderId="9" xfId="0" applyBorder="1"/>
    <xf numFmtId="0" fontId="0" fillId="5" borderId="6" xfId="0" applyFill="1" applyBorder="1" applyAlignment="1">
      <alignment horizontal="left" indent="5"/>
    </xf>
    <xf numFmtId="0" fontId="0" fillId="0" borderId="6" xfId="0" applyFill="1" applyBorder="1" applyAlignment="1">
      <alignment horizontal="left" indent="5"/>
    </xf>
    <xf numFmtId="0" fontId="0" fillId="5" borderId="8" xfId="0" applyFill="1" applyBorder="1" applyAlignment="1">
      <alignment horizontal="left" indent="5"/>
    </xf>
    <xf numFmtId="0" fontId="0" fillId="5" borderId="6" xfId="0" applyFont="1" applyFill="1" applyBorder="1" applyAlignment="1">
      <alignment horizontal="left" indent="5"/>
    </xf>
    <xf numFmtId="0" fontId="0" fillId="0" borderId="8" xfId="0" applyFont="1" applyBorder="1" applyAlignment="1">
      <alignment horizontal="left" indent="5"/>
    </xf>
    <xf numFmtId="0" fontId="0" fillId="5" borderId="6" xfId="0" applyFill="1" applyBorder="1" applyAlignment="1">
      <alignment horizontal="left" vertical="top" indent="4"/>
    </xf>
    <xf numFmtId="0" fontId="0" fillId="0" borderId="0" xfId="0" applyFill="1" applyBorder="1" applyAlignment="1">
      <alignment horizontal="center"/>
    </xf>
    <xf numFmtId="0" fontId="0" fillId="3" borderId="6" xfId="0" applyFill="1" applyBorder="1" applyAlignment="1">
      <alignment horizontal="left" indent="4"/>
    </xf>
    <xf numFmtId="0" fontId="0" fillId="0" borderId="6" xfId="0" applyFill="1" applyBorder="1" applyAlignment="1">
      <alignment horizontal="left" vertical="top" indent="4"/>
    </xf>
    <xf numFmtId="0" fontId="0" fillId="0" borderId="7" xfId="0" applyFill="1" applyBorder="1"/>
    <xf numFmtId="0" fontId="1" fillId="0" borderId="3" xfId="0" applyFont="1" applyFill="1" applyBorder="1"/>
    <xf numFmtId="0" fontId="0" fillId="0" borderId="4" xfId="0" applyFill="1" applyBorder="1"/>
    <xf numFmtId="0" fontId="0" fillId="0" borderId="4" xfId="0" applyFill="1" applyBorder="1" applyAlignment="1">
      <alignment horizontal="center"/>
    </xf>
    <xf numFmtId="0" fontId="0" fillId="0" borderId="5" xfId="0" applyFill="1" applyBorder="1"/>
    <xf numFmtId="0" fontId="0" fillId="0" borderId="8" xfId="0" applyFill="1" applyBorder="1" applyAlignment="1">
      <alignment horizontal="left" indent="4"/>
    </xf>
    <xf numFmtId="0" fontId="0" fillId="0" borderId="9" xfId="0" applyFill="1" applyBorder="1" applyAlignment="1">
      <alignment horizontal="center"/>
    </xf>
    <xf numFmtId="0" fontId="0" fillId="0" borderId="10" xfId="0" applyFill="1" applyBorder="1"/>
    <xf numFmtId="0" fontId="0" fillId="0" borderId="0" xfId="0" applyFill="1" applyBorder="1" applyAlignment="1">
      <alignment wrapText="1"/>
    </xf>
    <xf numFmtId="0" fontId="0" fillId="5" borderId="0" xfId="0" applyFill="1" applyBorder="1" applyAlignment="1">
      <alignment wrapText="1"/>
    </xf>
    <xf numFmtId="0" fontId="0" fillId="3" borderId="0" xfId="0" applyFill="1" applyBorder="1"/>
    <xf numFmtId="0" fontId="1" fillId="0" borderId="6" xfId="0" applyFont="1" applyFill="1" applyBorder="1" applyAlignment="1">
      <alignment horizontal="left" vertical="top" indent="2"/>
    </xf>
    <xf numFmtId="0" fontId="0" fillId="0" borderId="7" xfId="0" applyFill="1" applyBorder="1" applyAlignment="1">
      <alignment wrapText="1"/>
    </xf>
    <xf numFmtId="0" fontId="1" fillId="0" borderId="6" xfId="0" applyFont="1" applyFill="1" applyBorder="1" applyAlignment="1">
      <alignment horizontal="left" vertical="top" indent="6"/>
    </xf>
    <xf numFmtId="0" fontId="0" fillId="0" borderId="6" xfId="0" applyFill="1" applyBorder="1" applyAlignment="1">
      <alignment horizontal="left" indent="8"/>
    </xf>
    <xf numFmtId="0" fontId="0" fillId="0" borderId="6" xfId="0" applyFill="1" applyBorder="1" applyAlignment="1">
      <alignment horizontal="left" indent="2"/>
    </xf>
    <xf numFmtId="0" fontId="0" fillId="0" borderId="8" xfId="0" applyFill="1" applyBorder="1" applyAlignment="1">
      <alignment horizontal="left" vertical="top" indent="2"/>
    </xf>
    <xf numFmtId="0" fontId="0" fillId="0" borderId="9" xfId="0" applyFill="1" applyBorder="1" applyAlignment="1">
      <alignment horizontal="center" vertical="top"/>
    </xf>
    <xf numFmtId="0" fontId="0" fillId="0" borderId="10" xfId="0" applyFill="1" applyBorder="1" applyAlignment="1">
      <alignment vertical="top" wrapText="1"/>
    </xf>
    <xf numFmtId="0" fontId="0" fillId="6" borderId="0" xfId="0" applyFill="1"/>
    <xf numFmtId="0" fontId="0" fillId="0" borderId="0" xfId="0" applyFill="1"/>
    <xf numFmtId="0" fontId="0" fillId="3" borderId="0" xfId="0" applyFill="1"/>
    <xf numFmtId="0" fontId="0" fillId="0" borderId="0" xfId="0" applyFill="1" applyBorder="1" applyAlignment="1">
      <alignment horizontal="left" vertical="top" indent="5"/>
    </xf>
    <xf numFmtId="0" fontId="0" fillId="0" borderId="8" xfId="0" applyFill="1" applyBorder="1" applyAlignment="1">
      <alignment horizontal="left" vertical="top" indent="5"/>
    </xf>
    <xf numFmtId="0" fontId="0" fillId="0" borderId="9" xfId="0" applyFill="1" applyBorder="1" applyAlignment="1">
      <alignment vertical="top" wrapText="1"/>
    </xf>
    <xf numFmtId="0" fontId="0" fillId="0" borderId="10" xfId="0" applyBorder="1" applyAlignment="1">
      <alignment vertical="top" wrapText="1"/>
    </xf>
    <xf numFmtId="0" fontId="1" fillId="2" borderId="0" xfId="0" applyFont="1" applyFill="1"/>
    <xf numFmtId="0" fontId="0" fillId="2" borderId="0" xfId="0" applyFill="1"/>
    <xf numFmtId="0" fontId="0" fillId="2" borderId="0" xfId="0" applyFill="1" applyAlignment="1">
      <alignment horizontal="center"/>
    </xf>
    <xf numFmtId="0" fontId="0" fillId="3" borderId="0" xfId="0" applyFill="1" applyAlignment="1">
      <alignment horizontal="center"/>
    </xf>
    <xf numFmtId="0" fontId="0" fillId="0" borderId="11" xfId="0" applyFill="1" applyBorder="1" applyAlignment="1">
      <alignment vertical="top"/>
    </xf>
    <xf numFmtId="0" fontId="0" fillId="0" borderId="11" xfId="0" applyFill="1" applyBorder="1" applyAlignment="1">
      <alignment horizontal="center" vertical="top"/>
    </xf>
    <xf numFmtId="0" fontId="0" fillId="5" borderId="11" xfId="0" applyFill="1" applyBorder="1" applyAlignment="1">
      <alignment vertical="top"/>
    </xf>
    <xf numFmtId="0" fontId="0" fillId="5" borderId="11" xfId="0" applyFill="1" applyBorder="1" applyAlignment="1">
      <alignment horizontal="center" vertical="top"/>
    </xf>
    <xf numFmtId="0" fontId="0" fillId="5" borderId="11" xfId="0" applyFill="1" applyBorder="1" applyAlignment="1">
      <alignment vertical="top" wrapText="1"/>
    </xf>
    <xf numFmtId="0" fontId="0" fillId="0" borderId="11" xfId="0" applyFill="1" applyBorder="1" applyAlignment="1">
      <alignment vertical="top" wrapText="1"/>
    </xf>
    <xf numFmtId="0" fontId="1" fillId="4" borderId="12" xfId="0" applyFont="1" applyFill="1" applyBorder="1"/>
    <xf numFmtId="0" fontId="1" fillId="4" borderId="13" xfId="0" applyFont="1" applyFill="1" applyBorder="1" applyAlignment="1">
      <alignment horizontal="center" wrapText="1"/>
    </xf>
    <xf numFmtId="0" fontId="1" fillId="4" borderId="13" xfId="0" applyFont="1" applyFill="1" applyBorder="1" applyAlignment="1">
      <alignment horizontal="center"/>
    </xf>
    <xf numFmtId="0" fontId="1" fillId="4" borderId="13" xfId="0" applyFont="1" applyFill="1" applyBorder="1"/>
    <xf numFmtId="0" fontId="1" fillId="4" borderId="14" xfId="0" applyFont="1" applyFill="1" applyBorder="1" applyAlignment="1">
      <alignment horizontal="center" wrapText="1"/>
    </xf>
    <xf numFmtId="0" fontId="0" fillId="5" borderId="15" xfId="0" applyFill="1" applyBorder="1" applyAlignment="1">
      <alignment vertical="top"/>
    </xf>
    <xf numFmtId="0" fontId="0" fillId="5" borderId="16" xfId="0" applyFill="1" applyBorder="1" applyAlignment="1">
      <alignment horizontal="center" vertical="top"/>
    </xf>
    <xf numFmtId="0" fontId="0" fillId="0" borderId="15" xfId="0" applyFill="1" applyBorder="1" applyAlignment="1">
      <alignment vertical="top"/>
    </xf>
    <xf numFmtId="0" fontId="0" fillId="0" borderId="16" xfId="0" applyFill="1" applyBorder="1" applyAlignment="1">
      <alignment horizontal="center" vertical="top"/>
    </xf>
    <xf numFmtId="164" fontId="6" fillId="3" borderId="0" xfId="0" applyNumberFormat="1" applyFont="1" applyFill="1" applyAlignment="1">
      <alignment vertical="top" wrapText="1"/>
    </xf>
    <xf numFmtId="0" fontId="0" fillId="0" borderId="0" xfId="0" quotePrefix="1" applyAlignment="1">
      <alignment vertical="top" wrapText="1"/>
    </xf>
    <xf numFmtId="0" fontId="0" fillId="5" borderId="17" xfId="0" applyFill="1" applyBorder="1" applyAlignment="1">
      <alignment vertical="top"/>
    </xf>
    <xf numFmtId="0" fontId="0" fillId="5" borderId="18" xfId="0" applyFill="1" applyBorder="1" applyAlignment="1">
      <alignment horizontal="center" vertical="top"/>
    </xf>
    <xf numFmtId="0" fontId="0" fillId="5" borderId="18" xfId="0" applyFill="1" applyBorder="1" applyAlignment="1">
      <alignment vertical="top" wrapText="1"/>
    </xf>
    <xf numFmtId="0" fontId="0" fillId="5" borderId="19" xfId="0"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lly Phonthachack" refreshedDate="43535.461547916668" createdVersion="6" refreshedVersion="6" minRefreshableVersion="3" recordCount="384" xr:uid="{00000000-000A-0000-FFFF-FFFF42000000}">
  <cacheSource type="worksheet">
    <worksheetSource ref="A2:H386" sheet="Resources Requested-Mar4"/>
  </cacheSource>
  <cacheFields count="8">
    <cacheField name="Discipline/Program/Unit" numFmtId="0">
      <sharedItems containsBlank="1"/>
    </cacheField>
    <cacheField name="Program Code" numFmtId="0">
      <sharedItems containsBlank="1"/>
    </cacheField>
    <cacheField name="Course" numFmtId="0">
      <sharedItems count="43">
        <s v="Admissions and Records"/>
        <s v="American Sign Language"/>
        <s v="Anthropology"/>
        <s v="Art History"/>
        <s v="Assessment &amp; Orientation"/>
        <s v="ASTR, BIOL, GEOG, GEOL, PHYS, PHYSC"/>
        <s v="Business"/>
        <s v="Business and Administrative Services"/>
        <s v="CalWORKs"/>
        <s v="Career Transfer Center"/>
        <s v="Chemistry"/>
        <s v="Communications"/>
        <s v="Computer Information Science"/>
        <s v="Counseling"/>
        <s v="Economics"/>
        <s v="Education"/>
        <s v="English"/>
        <s v="EOP&amp;S - CARE"/>
        <s v="ESOL"/>
        <s v="Ethnic Studies"/>
        <s v="FYE - Ignite, Persist, UMOJA"/>
        <s v="Gender studies, Women's Studies, LGBTQ"/>
        <s v="History"/>
        <s v="Humanities"/>
        <s v="Library"/>
        <s v="Mathematics"/>
        <s v="Modern Languages"/>
        <s v="Multimedia Art"/>
        <s v="Music"/>
        <s v="NextUP"/>
        <s v="Office of Instruction"/>
        <s v="Office of the President"/>
        <s v="Office of Vice President"/>
        <s v="Philosophy"/>
        <s v="Political Science"/>
        <s v="Program and Services for Students with Disabilities"/>
        <s v="Psychology"/>
        <s v="Social Work and Human Services"/>
        <s v="Sociology"/>
        <s v="Student Activities &amp; Campus Life "/>
        <s v="Veteran Services"/>
        <s v="Wellness Center"/>
        <s v="Administration" u="1"/>
      </sharedItems>
    </cacheField>
    <cacheField name="Resource Category" numFmtId="0">
      <sharedItems containsBlank="1"/>
    </cacheField>
    <cacheField name="Description/Justification" numFmtId="0">
      <sharedItems longText="1"/>
    </cacheField>
    <cacheField name="Estimated Annual _x000a_Salary Costs" numFmtId="0">
      <sharedItems containsString="0" containsBlank="1" containsNumber="1" minValue="0" maxValue="220000"/>
    </cacheField>
    <cacheField name="Estimated Annual Benefits Costs" numFmtId="0">
      <sharedItems containsString="0" containsBlank="1" containsNumber="1" containsInteger="1" minValue="0" maxValue="1000000"/>
    </cacheField>
    <cacheField name="Total Estimated Cost" numFmtId="164">
      <sharedItems containsString="0" containsBlank="1" containsNumber="1" minValue="0" maxValue="1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4">
  <r>
    <s v="Student Services"/>
    <s v="A&amp;R"/>
    <x v="0"/>
    <m/>
    <s v="No resources listed."/>
    <m/>
    <m/>
    <n v="0"/>
  </r>
  <r>
    <s v="American Sign Language"/>
    <s v="ASL"/>
    <x v="1"/>
    <s v="Personnel: Classified Staff"/>
    <s v="Test proctors available for evening classes."/>
    <m/>
    <m/>
    <n v="0"/>
  </r>
  <r>
    <s v="American Sign Language"/>
    <s v="ASL"/>
    <x v="1"/>
    <s v="Personnel: Student Worker"/>
    <s v="Test proctors available for evening classes."/>
    <m/>
    <m/>
    <n v="0"/>
  </r>
  <r>
    <s v="American Sign Language"/>
    <s v="ASL"/>
    <x v="1"/>
    <s v="Personnel: Part Time Faculty"/>
    <s v="ASL tutors"/>
    <m/>
    <m/>
    <n v="0"/>
  </r>
  <r>
    <s v="American Sign Language"/>
    <s v="ASL"/>
    <x v="1"/>
    <s v="Personnel: Full Time Faculty"/>
    <s v="ASL tutors"/>
    <m/>
    <m/>
    <n v="0"/>
  </r>
  <r>
    <s v="American Sign Language"/>
    <s v="ASL"/>
    <x v="1"/>
    <s v="Professional Development: Department-wide PD "/>
    <s v="Canvas training especially for ASL instructors (making, uploading and making signing videos). $1,000 for trainers who are familiar with."/>
    <m/>
    <m/>
    <n v="0"/>
  </r>
  <r>
    <s v="American Sign Language"/>
    <s v="ASL"/>
    <x v="1"/>
    <s v="Professional Development: Individual PD "/>
    <s v="Workshop or class on planning and setting up an online course especially designated for ASL class (requires different needs and features than regular class)."/>
    <m/>
    <m/>
    <n v="0"/>
  </r>
  <r>
    <s v="American Sign Language"/>
    <s v="ASL"/>
    <x v="1"/>
    <s v="Supplies: Instructional Supplies"/>
    <s v="Black markers (no other colors), board erasers, scanner ($150 for markets and erasers each semester. $500 for scanner. "/>
    <m/>
    <m/>
    <n v="0"/>
  </r>
  <r>
    <s v="American Sign Language"/>
    <s v="ASL"/>
    <x v="1"/>
    <s v="Supplies: Non-Instructional Supplies"/>
    <s v="Zoom for video conference for ASL instructors to meet with students via Zoom for meetings or class interviews. $15/monthly - need 4 separate numbers"/>
    <m/>
    <m/>
    <n v="0"/>
  </r>
  <r>
    <s v="American Sign Language"/>
    <s v="ASL"/>
    <x v="1"/>
    <s v="Technology &amp; Equipment: New"/>
    <s v="6 new camcorders are needed fro filming signing tests or interviews. Our current camcorders are bought 10 years ago and they are soon obsolete. ($200 each)"/>
    <n v="1200"/>
    <m/>
    <n v="1200"/>
  </r>
  <r>
    <s v="American Sign Language"/>
    <s v="ASL"/>
    <x v="1"/>
    <s v="Facilities: Classrooms"/>
    <s v="Other than classroom 223 and 226, two portable white boards are needed for other rooms (e.g. 212, 214, or 216) because screens block white boards when pulled down. Because of that, ASL instructors cannot write anything while teaching with PP slides or showing videos on screens. we need the portable ones that we can put in our own storage (or office) and use them whenever needed instead of looking for it or waiting for a custodian to find one for us. "/>
    <n v="500"/>
    <m/>
    <n v="500"/>
  </r>
  <r>
    <s v="American Sign Language"/>
    <s v="ASL"/>
    <x v="1"/>
    <s v="Facilities: Offices"/>
    <s v="One new (or used) iMac computer with lighting equipment for ASL faculty to make videos without having to pull things down or use lab room"/>
    <n v="1500"/>
    <m/>
    <n v="1500"/>
  </r>
  <r>
    <s v="American Sign Language"/>
    <s v="ASL"/>
    <x v="1"/>
    <s v="Other"/>
    <s v="Canvas help support for students and instructors and add more features especially video storage."/>
    <m/>
    <m/>
    <n v="0"/>
  </r>
  <r>
    <s v="Social Sciences "/>
    <s v="ANTH"/>
    <x v="2"/>
    <s v="Professional Development: Department-wide PD "/>
    <s v="ADA training associated with accessibility of online platform and support faculty development"/>
    <m/>
    <n v="20000"/>
    <n v="20000"/>
  </r>
  <r>
    <s v="Social Sciences "/>
    <s v="ANTH"/>
    <x v="2"/>
    <s v="Personnel: Classified Staff"/>
    <s v="On-house web specialist for the administration of online class platform. Could have background in media and/or accessibility upgrades"/>
    <n v="80000"/>
    <n v="40000"/>
    <n v="120000"/>
  </r>
  <r>
    <s v="Social Sciences "/>
    <s v="ANTH"/>
    <x v="2"/>
    <s v="Personnel: Full Time Faculty"/>
    <s v="Full-time faculty member"/>
    <n v="80000"/>
    <n v="40000"/>
    <n v="120000"/>
  </r>
  <r>
    <s v="Social Sciences "/>
    <s v="ANTH"/>
    <x v="2"/>
    <s v="Supplies: Non-Instructional Supplies"/>
    <s v="Continued support of the Anthropology lab "/>
    <m/>
    <n v="3000"/>
    <n v="3000"/>
  </r>
  <r>
    <s v="Social Sciences "/>
    <s v="ANTH"/>
    <x v="2"/>
    <s v="Personnel: Classified Staff"/>
    <s v="Classified staff to Track and survey graduates of our programs (20%) "/>
    <n v="20000"/>
    <m/>
    <n v="20000"/>
  </r>
  <r>
    <s v="Social Sciences "/>
    <s v="ANTH"/>
    <x v="2"/>
    <s v="Personnel: Student Worker"/>
    <s v="Stipends for student focus groups for guided pathway planning and implementation."/>
    <n v="6000"/>
    <m/>
    <n v="6000"/>
  </r>
  <r>
    <s v="Social Sciences "/>
    <s v="ANTH"/>
    <x v="2"/>
    <s v="Technology &amp; Equipment: New"/>
    <s v="Scheduling and enrollment management software"/>
    <m/>
    <n v="15000"/>
    <n v="15000"/>
  </r>
  <r>
    <s v="Social Sciences "/>
    <s v="ANTH"/>
    <x v="2"/>
    <s v="Professional Development: Department-wide PD "/>
    <s v="Stipends for part-time faculty for participating in assessment efforts"/>
    <n v="6000"/>
    <m/>
    <n v="6000"/>
  </r>
  <r>
    <s v="Art &amp; Cultural Studies"/>
    <s v="ART"/>
    <x v="3"/>
    <s v="Facilities: Classrooms"/>
    <s v="New facilities are necessary for student and instructor classroom safety, enhanced course offerings, and increased student enrollment. "/>
    <m/>
    <m/>
    <n v="0"/>
  </r>
  <r>
    <s v="Art &amp; Cultural Studies"/>
    <s v="ART"/>
    <x v="3"/>
    <s v="Facilities: Labs"/>
    <s v="Professional-looking Student Gallery: To display student work for critique and allow for monthly, rotating art exhibitions. Street access &amp; visibility to the public. Professional lighting and movable walls (on wheels). Pedestals for 3D works, monitors, projectors &amp; speakers for video works. (As much wall-space and height as possible). "/>
    <m/>
    <m/>
    <n v="0"/>
  </r>
  <r>
    <s v="Art &amp; Cultural Studies"/>
    <s v="ART"/>
    <x v="3"/>
    <s v="Facilities: Classrooms"/>
    <s v="Ideally at least 3 art classrooms to encompass Painting, Drawing, 3D modeling, Design, and Public Art. Possibility of some shared space with MMART. "/>
    <m/>
    <m/>
    <n v="0"/>
  </r>
  <r>
    <s v="Art &amp; Cultural Studies"/>
    <s v="ART"/>
    <x v="3"/>
    <s v="Facilities: Labs"/>
    <s v="Raw Space with Unfinished floors: Treat space as a multi-use studio with flexibility for student projects. "/>
    <m/>
    <m/>
    <n v="0"/>
  </r>
  <r>
    <s v="Art &amp; Cultural Studies"/>
    <s v="ART"/>
    <x v="3"/>
    <s v="Facilities: Labs"/>
    <s v="Ventilation (or access to an outdoor workspace / balcony) Ventilation allows BCC to expand course offerings to allow for oil-paint and other materials such as spray-fixative. "/>
    <m/>
    <m/>
    <n v="0"/>
  </r>
  <r>
    <s v="Art &amp; Cultural Studies"/>
    <s v="ART"/>
    <x v="3"/>
    <s v="Facilities: Labs"/>
    <s v="Indoor spray booth (if outdoor workspace is not possible) For spraying fixative on drawings and using other toxic art materials. "/>
    <m/>
    <m/>
    <n v="0"/>
  </r>
  <r>
    <s v="Art &amp; Cultural Studies"/>
    <s v="ART"/>
    <x v="3"/>
    <s v="Facilities: Labs"/>
    <s v="Wall-Space &amp; tall ceilings in classrooms  (as much wall-space and height as possible) - Allows students to work on large-scale projects, Allows students to present work efficiently for critique, High ceilings allow for even light distribution. "/>
    <m/>
    <m/>
    <n v="0"/>
  </r>
  <r>
    <s v="Art &amp; Cultural Studies"/>
    <s v="ART"/>
    <x v="3"/>
    <s v="Facilities: Labs"/>
    <s v="Movable Partition Walls (on wheels)  - Adds additional wall-space, allowing the classroom design to be modular and flexible depending on the instructor’s needs. Could arrange movable walls in front of full-full-length windows if needed."/>
    <m/>
    <m/>
    <n v="0"/>
  </r>
  <r>
    <s v="Art &amp; Cultural Studies"/>
    <s v="ART"/>
    <x v="3"/>
    <s v="Facilities: Labs"/>
    <s v="Skylights instead of windows (or transom windows) - Skylights or very-high (“Transom”) windows would provide indirect/ diffuse natural light with minimal shadows (essential for art studio classes) while also maximizing wall-space. (Or movable walls to move in front of full-length windows). "/>
    <m/>
    <m/>
    <n v="0"/>
  </r>
  <r>
    <s v="Art &amp; Cultural Studies"/>
    <s v="ART"/>
    <x v="3"/>
    <s v="Facilities: Labs"/>
    <s v="Privacy for Figure Drawing classes  - It is essential that nude models have privacy (another reason to have skylights or transom windows so that passers-by can’t see in during class). "/>
    <m/>
    <m/>
    <n v="0"/>
  </r>
  <r>
    <s v="Art &amp; Cultural Studies"/>
    <s v="ART"/>
    <x v="3"/>
    <s v="Facilities: Labs"/>
    <s v="Walls painted white (&amp; drywall or material that is easy to thumbtack into) for professional presentation of student artwork. "/>
    <m/>
    <m/>
    <n v="0"/>
  </r>
  <r>
    <s v="Art &amp; Cultural Studies"/>
    <s v="ART"/>
    <x v="3"/>
    <s v="Facilities: Labs"/>
    <s v="Versatile Electrical plan (220 &amp; 110 voltage) - ceiling and floor, Drop-down extension cords from ceiling and outlet embedded in the floor. 220 and 110 power for certain equipment and technology needs. "/>
    <m/>
    <m/>
    <n v="0"/>
  </r>
  <r>
    <s v="Art &amp; Cultural Studies"/>
    <s v="ART"/>
    <x v="3"/>
    <s v="Facilities: Labs"/>
    <s v="Even lighting (minimal shadows) to approximate daylight for evening classes (3500 candlepower?) Even light (minimum shadows). "/>
    <m/>
    <m/>
    <n v="0"/>
  </r>
  <r>
    <s v="Art &amp; Cultural Studies"/>
    <s v="ART"/>
    <x v="3"/>
    <s v="Facilities: Labs"/>
    <s v="Truss / Unistrut supports in ceiling for hanging heavy artworks or objects. "/>
    <m/>
    <m/>
    <n v="0"/>
  </r>
  <r>
    <s v="Art &amp; Cultural Studies"/>
    <s v="ART"/>
    <x v="3"/>
    <s v="Facilities: Labs"/>
    <s v="Special utility sinks (slop-sinks) Essential that slop-sinks are easy to clean and ‘snake’ when needed. "/>
    <m/>
    <m/>
    <n v="0"/>
  </r>
  <r>
    <s v="Art &amp; Cultural Studies"/>
    <s v="ART"/>
    <x v="3"/>
    <s v="Facilities: Labs"/>
    <s v="Flammable materials storage To store solvents, paint-thinner, fixative, etc. "/>
    <m/>
    <m/>
    <n v="0"/>
  </r>
  <r>
    <s v="Art &amp; Cultural Studies"/>
    <s v="ART"/>
    <x v="3"/>
    <s v="Technology &amp; Equipment: New"/>
    <s v="Hazardous waste disposal To dispose of rags with paint or solvents. "/>
    <m/>
    <m/>
    <n v="0"/>
  </r>
  <r>
    <s v="Art &amp; Cultural Studies"/>
    <s v="ART"/>
    <x v="3"/>
    <s v="Technology &amp; Equipment: New"/>
    <s v="Portable whiteboard/ chalkboard (not fixed to wall). "/>
    <m/>
    <m/>
    <n v="0"/>
  </r>
  <r>
    <s v="Art &amp; Cultural Studies"/>
    <s v="ART"/>
    <x v="3"/>
    <s v="Technology &amp; Equipment: New"/>
    <s v="Stackable Stools (to replace rolling office chairs) Ideally ULINE Shop Stool #H-2506 (these are the best &amp; most common). "/>
    <m/>
    <m/>
    <n v="0"/>
  </r>
  <r>
    <s v="Art &amp; Cultural Studies"/>
    <s v="ART"/>
    <x v="3"/>
    <s v="Technology &amp; Equipment: New"/>
    <s v="Storage Racks / Drying Racks / Flat Files - For storage of student artwork (especially artwork in progress). "/>
    <m/>
    <m/>
    <n v="0"/>
  </r>
  <r>
    <s v="Art &amp; Cultural Studies"/>
    <s v="ART"/>
    <x v="3"/>
    <s v="Technology &amp; Equipment: New"/>
    <s v="2D and 3D artwork Student Lockers To store art materials and portfolios, which are large and cumbersome to transport between each class. "/>
    <m/>
    <m/>
    <n v="0"/>
  </r>
  <r>
    <s v="Art &amp; Cultural Studies"/>
    <s v="ART"/>
    <x v="3"/>
    <s v="Technology &amp; Equipment: New"/>
    <s v="Storage for individual instructors’ materials. "/>
    <m/>
    <m/>
    <n v="0"/>
  </r>
  <r>
    <s v="Art &amp; Cultural Studies"/>
    <s v="ART"/>
    <x v="3"/>
    <s v="Technology &amp; Equipment: New"/>
    <s v="Storage in the art classrooms for individual instructors’ materials. "/>
    <m/>
    <m/>
    <n v="0"/>
  </r>
  <r>
    <s v="Art &amp; Cultural Studies"/>
    <s v="ART"/>
    <x v="3"/>
    <s v="Technology &amp; Equipment: New"/>
    <s v="Easels, drawing horses, taborets, model-stands, drawing-boards, light-tables, cutting-mats. "/>
    <m/>
    <m/>
    <n v="0"/>
  </r>
  <r>
    <s v="Art &amp; Cultural Studies"/>
    <s v="ART"/>
    <x v="3"/>
    <s v="Technology &amp; Equipment: Replacement"/>
    <s v="Frequent updates on all computers, scanners, and printers for faculty and in our offices and classrooms. Faculty who teach online and faculty who teach conventional classes all rely on these basic technologies and often encounter delays or other problems using outdated technology."/>
    <m/>
    <m/>
    <n v="0"/>
  </r>
  <r>
    <s v="Art &amp; Cultural Studies"/>
    <s v="ART"/>
    <x v="3"/>
    <s v="Technology &amp; Equipment: Replacement"/>
    <s v="Increased faculty office space, with doors that are not sliding glass door."/>
    <m/>
    <m/>
    <n v="0"/>
  </r>
  <r>
    <s v="Art &amp; Cultural Studies"/>
    <s v="ART"/>
    <x v="3"/>
    <s v="Technology &amp; Equipment: Replacement"/>
    <s v="Enhanced or updated projectors, and lighting in our smart classrooms (for Power Points in Art History courses) as well as high-speed and reliable Internet access. Faculty who teach online and faculty who teach conventional classes all rely on the Internet and multimedia access in their offices and in the classroom. We repeatedly encounter problems with clunky technology in our classrooms.  "/>
    <m/>
    <m/>
    <n v="0"/>
  </r>
  <r>
    <s v="Art &amp; Cultural Studies"/>
    <s v="ART"/>
    <x v="3"/>
    <s v="Technology &amp; Equipment: Replacement"/>
    <s v="Redesign several classroom spaces 421-422-423-424 with front facing computer and keyboard. "/>
    <m/>
    <m/>
    <n v="0"/>
  </r>
  <r>
    <s v="Art &amp; Cultural Studies"/>
    <s v="ART"/>
    <x v="3"/>
    <s v="Library: Library Materials"/>
    <s v="Purchase/Rent subscriptions to streaming audio or video sites (i.e., Kanopy); continued/increase access to JSTOR, Artstor, and other key research databases with the help of the library. This is key for our faculty to remain current in their fields, offer teaching content that is relevant and current to students in an online capacity, and offer students access to current research. "/>
    <m/>
    <m/>
    <n v="0"/>
  </r>
  <r>
    <s v="Art &amp; Cultural Studies"/>
    <s v="ART"/>
    <x v="3"/>
    <s v="Other"/>
    <s v="Support of innovation in course development and delivery, including scheduling and collaborative teaching. "/>
    <m/>
    <m/>
    <n v="0"/>
  </r>
  <r>
    <s v="Art &amp; Cultural Studies"/>
    <s v="ART"/>
    <x v="3"/>
    <s v="Other"/>
    <s v="Faculty compensation for collaborative teaching across disciplines, more training in classroom technology, online resources, innovative and effective instructional methods.  "/>
    <m/>
    <m/>
    <n v="0"/>
  </r>
  <r>
    <s v="Art &amp; Cultural Studies"/>
    <s v="ART"/>
    <x v="3"/>
    <s v="Other"/>
    <s v="Funds for curriculum development. "/>
    <m/>
    <m/>
    <n v="0"/>
  </r>
  <r>
    <s v="Art &amp; Cultural Studies"/>
    <s v="ART"/>
    <x v="3"/>
    <s v="Other"/>
    <s v="Funds for faculty mentoring for new faculty. "/>
    <m/>
    <m/>
    <n v="0"/>
  </r>
  <r>
    <s v="Art &amp; Cultural Studies"/>
    <s v="ART"/>
    <x v="3"/>
    <s v="Other"/>
    <s v="Increased number of sabbaticals for full-time faculty. "/>
    <m/>
    <m/>
    <n v="0"/>
  </r>
  <r>
    <s v="Art &amp; Cultural Studies"/>
    <s v="ART"/>
    <x v="3"/>
    <s v="Other"/>
    <s v="Funds to bring speakers into our classroom/campus as well as to assist in getting students off-campus for extra-campus learning experiences. "/>
    <m/>
    <m/>
    <n v="0"/>
  </r>
  <r>
    <s v="Art &amp; Cultural Studies"/>
    <s v="ART"/>
    <x v="3"/>
    <s v="Other"/>
    <s v="Continued access to all student services for our students on nights and weekends."/>
    <m/>
    <m/>
    <n v="0"/>
  </r>
  <r>
    <s v="Art &amp; Cultural Studies"/>
    <s v="ART"/>
    <x v="3"/>
    <s v="Personnel: Classified Staff"/>
    <s v="Dedicated assessment liaison who can assist with all levels of assessment, including managing, implementing, and tech support, for all parts of our program."/>
    <m/>
    <m/>
    <n v="0"/>
  </r>
  <r>
    <s v="Student Services"/>
    <m/>
    <x v="4"/>
    <s v="Technology &amp; Equipment: New"/>
    <s v="2 desktop computer workstations"/>
    <m/>
    <m/>
    <n v="0"/>
  </r>
  <r>
    <s v="Student Services"/>
    <m/>
    <x v="4"/>
    <s v="Facilities: Labs"/>
    <s v="computer lab   "/>
    <m/>
    <m/>
    <n v="0"/>
  </r>
  <r>
    <s v="Student Services"/>
    <m/>
    <x v="4"/>
    <s v="Facilities: Offices"/>
    <s v="work station for a clerical assistant"/>
    <m/>
    <m/>
    <n v="0"/>
  </r>
  <r>
    <s v="Student Services"/>
    <m/>
    <x v="4"/>
    <s v="Facilities: Offices"/>
    <s v="work station for a student worker"/>
    <m/>
    <m/>
    <n v="0"/>
  </r>
  <r>
    <s v="AP Sciences"/>
    <s v="AP Science"/>
    <x v="5"/>
    <s v="Personnel: Classified Staff"/>
    <s v="1 full-time classified bio technician Dish washer (part-time) 500hrs @ $15.25 - $78,260/yr "/>
    <n v="70630"/>
    <n v="7630"/>
    <n v="78260"/>
  </r>
  <r>
    <s v="AP Sciences"/>
    <s v="AP Science"/>
    <x v="5"/>
    <s v="Personnel: Student Worker"/>
    <s v="Biology - 60 hrs/wk x 35 wks @ $15/hr _x000a_Chemistry 36 hrs/wk x 35 wks @ $15/hr _x000a_Geography 9 hrs/wk x 35 wks @ $15/hr _x000a_Physics 9 hrs/wk x 35 wks @ $15/hr"/>
    <n v="59850"/>
    <m/>
    <n v="59850"/>
  </r>
  <r>
    <s v="AP Sciences"/>
    <s v="AP Science"/>
    <x v="5"/>
    <s v="Personnel: Full Time Faculty"/>
    <s v="Release Time for the Director of the Biotechnology program should be at least 75%! Geography Engineering "/>
    <m/>
    <m/>
    <n v="0"/>
  </r>
  <r>
    <s v="AP Sciences"/>
    <s v="AP Science"/>
    <x v="5"/>
    <s v="Professional Development: Department-wide PD "/>
    <s v="sabbaticals to work in research areas that contribute to updating knowledge and understanding of latest technologies – which translates into improved and updated information passed on to students and student success in the workplace. "/>
    <m/>
    <m/>
    <n v="0"/>
  </r>
  <r>
    <s v="AP Sciences"/>
    <s v="AP Science"/>
    <x v="5"/>
    <s v="Supplies: Software"/>
    <s v="Courslets.org (Free) "/>
    <n v="0"/>
    <n v="0"/>
    <n v="0"/>
  </r>
  <r>
    <s v="AP Sciences"/>
    <s v="AP Science"/>
    <x v="5"/>
    <s v="Supplies: Books, Magazines, and/or Periodicals"/>
    <s v="Science Nature "/>
    <m/>
    <n v="360"/>
    <n v="360"/>
  </r>
  <r>
    <s v="AP Sciences"/>
    <s v="AP Science"/>
    <x v="5"/>
    <s v="Supplies: Instructional Supplies"/>
    <s v="Geography/Geology - kits and demos"/>
    <m/>
    <n v="1000"/>
    <n v="1000"/>
  </r>
  <r>
    <s v="AP Sciences"/>
    <s v="AP Science"/>
    <x v="5"/>
    <s v="Technology &amp; Equipment: New"/>
    <s v="Sonicator, 3D printer for tissue engineering 3 Dissecting Microscopes"/>
    <m/>
    <n v="10500"/>
    <n v="10500"/>
  </r>
  <r>
    <s v="AP Sciences"/>
    <s v="AP Science"/>
    <x v="5"/>
    <s v="Technology &amp; Equipment: Replacement"/>
    <s v="Desktop computers in labs 518, 514, and 513 need to be replaced with laptops because the desktop computers block part of the white board to the students. ($5,000). MAINTENANCE CONTRACTS: $31,500/yr, $18,900/yr, $4,725/yr, $4,725/yr"/>
    <m/>
    <n v="5000"/>
    <n v="5000"/>
  </r>
  <r>
    <s v="AP Sciences"/>
    <s v="AP Science"/>
    <x v="5"/>
    <s v="Technology &amp; Equipment: Replacement"/>
    <s v="Fume hoods, autoclave,  microscopes, pipetman $15,000"/>
    <m/>
    <n v="15000"/>
    <n v="15000"/>
  </r>
  <r>
    <s v="AP Sciences"/>
    <s v="AP Science"/>
    <x v="5"/>
    <s v="Facilities: Classrooms"/>
    <s v="Science is in need of more dedicated classrooms e.g. Geography needs certain supplements in classrooms. They are now wheeled around. "/>
    <m/>
    <m/>
    <n v="0"/>
  </r>
  <r>
    <s v="AP Sciences"/>
    <s v="AP Science"/>
    <x v="5"/>
    <s v="Facilities: Offices"/>
    <s v="Science is in need of more office space for the adjunct faculty. _x000a_Supplies: Printer cartridges HP B/W + colo"/>
    <m/>
    <n v="400"/>
    <n v="400"/>
  </r>
  <r>
    <s v="AP Sciences"/>
    <s v="AP Science"/>
    <x v="5"/>
    <s v="Facilities: Labs"/>
    <s v="More Labs are needed for Biology, Biotechnology, Chemistry, Geography, Geology, and in the future for Engineering."/>
    <m/>
    <m/>
    <n v="0"/>
  </r>
  <r>
    <s v="AP Sciences"/>
    <s v="AP Science"/>
    <x v="5"/>
    <s v="Facilities: Other"/>
    <s v="Study space is needed for students where they can access scientific publications and where tutor session can be held. We envision a Science Learning Center. "/>
    <m/>
    <m/>
    <n v="0"/>
  </r>
  <r>
    <s v="AP Sciences"/>
    <s v="AP Science"/>
    <x v="5"/>
    <s v="Other"/>
    <s v="BCC needs a full time Marketing Specialist if any of the specialty programs are to survive. For example, in Northern California there are many biotechnology programs a student can select to attend – there are several in the Peralta District alone (PCCD is the only multi-college district in the State of California where this exists). The faculty cannot carry the burden of developing the programs, coursework, maintaining their disciplines, upgrading experiments, counseling students, assisting students locate jobs AND advertising."/>
    <m/>
    <m/>
    <n v="0"/>
  </r>
  <r>
    <s v="Business, Science, Multimedia, CS"/>
    <m/>
    <x v="6"/>
    <s v="Personnel: Classified Staff"/>
    <s v="To hire students who graduated from our business/accounting program to provide tutoring services to evening students."/>
    <n v="6000"/>
    <n v="1500"/>
    <n v="7500"/>
  </r>
  <r>
    <s v="Business, Science, Multimedia, CS"/>
    <m/>
    <x v="6"/>
    <s v="Personnel: Student Worker"/>
    <s v="Hire accounting tutor in Learning Resource Center and provide tutoring services for evening students."/>
    <n v="7000"/>
    <n v="3000"/>
    <n v="10000"/>
  </r>
  <r>
    <s v="Business, Science, Multimedia, CS"/>
    <m/>
    <x v="6"/>
    <s v="Personnel: Part Time Faculty"/>
    <s v="adjunct faculty"/>
    <n v="150000"/>
    <n v="25000"/>
    <n v="175000"/>
  </r>
  <r>
    <s v="Business, Science, Multimedia, CS"/>
    <m/>
    <x v="6"/>
    <s v="Supplies: Software"/>
    <s v="Accounting software and application programs: There is a continuing need to purchase the latest versions of accounting programs for our computerized accounting class to allow accounting faculty to stay current in the industry and to create training videos and lecture materials for accounting and business students. "/>
    <m/>
    <n v="3000"/>
    <n v="3000"/>
  </r>
  <r>
    <s v="Business, Science, Multimedia, CS"/>
    <m/>
    <x v="6"/>
    <s v="Supplies: Instructional Supplies"/>
    <s v="Supplies for accounting tutors, calculators for students to use in the classroom. "/>
    <m/>
    <n v="3000"/>
    <n v="3000"/>
  </r>
  <r>
    <s v="Business, Science, Multimedia, CS"/>
    <m/>
    <x v="6"/>
    <s v="Supplies: Library Collections"/>
    <s v="Textbooks for reference desk for business and accounting courses"/>
    <m/>
    <n v="2000"/>
    <n v="2000"/>
  </r>
  <r>
    <s v="Business, Science, Multimedia, CS"/>
    <m/>
    <x v="6"/>
    <s v="Technology &amp; Equipment: New"/>
    <s v="Additional laptop computers are needed to develop instructional materials."/>
    <m/>
    <n v="4000"/>
    <n v="4000"/>
  </r>
  <r>
    <s v="Administration"/>
    <s v="BAS"/>
    <x v="7"/>
    <s v="Personnel: Classified Staff"/>
    <s v="1 FTE Senior Accountant"/>
    <m/>
    <m/>
    <n v="0"/>
  </r>
  <r>
    <s v="Administration"/>
    <s v="BAS"/>
    <x v="7"/>
    <s v="Personnel: Classified Staff"/>
    <s v="1 FTE Executive Staff Assistant"/>
    <m/>
    <m/>
    <n v="0"/>
  </r>
  <r>
    <s v="Administration"/>
    <s v="BAS"/>
    <x v="7"/>
    <s v="Personnel: Classified Staff"/>
    <s v="1 FTE Facilities Project Manager (evening administrator)"/>
    <m/>
    <m/>
    <n v="0"/>
  </r>
  <r>
    <s v="Administration"/>
    <s v="BAS"/>
    <x v="7"/>
    <s v="Personnel: Classified Staff"/>
    <s v="1 FTE Swing Shift Chief Engineer 3:00-11:00pm (time split between 2050 &amp; 2118 Milvia)"/>
    <m/>
    <m/>
    <n v="0"/>
  </r>
  <r>
    <s v="Administration"/>
    <s v="BAS"/>
    <x v="7"/>
    <s v="Personnel: Classified Staff"/>
    <s v="2 FTE Custodians (Day and Graveyard). For TCO (total cost ownership), additional custodians will need to be hired for 2118 Milvia."/>
    <m/>
    <m/>
    <n v="0"/>
  </r>
  <r>
    <s v="Administration"/>
    <s v="BAS"/>
    <x v="7"/>
    <s v="Personnel: Classified Staff"/>
    <s v="1 FTE Swing Shift Duplicating Technician (time split between 2050 &amp; 2118)"/>
    <m/>
    <m/>
    <n v="0"/>
  </r>
  <r>
    <s v="Administration"/>
    <s v="BAS"/>
    <x v="7"/>
    <s v="Personnel: Classified Staff"/>
    <s v="1 FTE Accounting Clerk (Bursars Office ) – To accommodate students and faculty requiring after hour and weekend services."/>
    <m/>
    <m/>
    <n v="0"/>
  </r>
  <r>
    <s v="Administration"/>
    <s v="BAS"/>
    <x v="7"/>
    <s v="Personnel: Classified Staff"/>
    <s v="2  FTE Network Support Services Specialist – To support increased technology use at 2050 and 2118"/>
    <m/>
    <m/>
    <n v="0"/>
  </r>
  <r>
    <s v="Administration"/>
    <s v="BAS"/>
    <x v="7"/>
    <s v="Professional Development: Department-wide PD "/>
    <s v="staff development training"/>
    <m/>
    <m/>
    <n v="0"/>
  </r>
  <r>
    <s v="Administration"/>
    <s v="BAS"/>
    <x v="7"/>
    <s v="Professional Development: Individual PD "/>
    <s v="ACBO, ACCCA, NACUBO annual confrences"/>
    <m/>
    <n v="5000"/>
    <n v="5000"/>
  </r>
  <r>
    <s v="Administration"/>
    <s v="BAS"/>
    <x v="7"/>
    <s v="Supplies: Software"/>
    <s v="Instructional Software – Instruction, faculty and instructional support (Adobe, Turnitin, Faronics, Symantec,etc.,)"/>
    <m/>
    <n v="30000"/>
    <n v="30000"/>
  </r>
  <r>
    <s v="Administration"/>
    <s v="BAS"/>
    <x v="7"/>
    <s v="Supplies: Software"/>
    <s v="Non Instructional Software – Staff and administrative support (Symantec, Faronics, Corel, etc.)"/>
    <m/>
    <n v="5000"/>
    <n v="5000"/>
  </r>
  <r>
    <s v="Administration"/>
    <s v="BAS"/>
    <x v="7"/>
    <s v="Supplies: Instructional Supplies"/>
    <s v="IT Supplies for Classrooms &amp; Faculty Offices "/>
    <m/>
    <n v="10000"/>
    <n v="10000"/>
  </r>
  <r>
    <s v="Administration"/>
    <s v="BAS"/>
    <x v="7"/>
    <s v="Supplies: Instructional Supplies"/>
    <s v="Copier paper"/>
    <m/>
    <n v="10000"/>
    <n v="10000"/>
  </r>
  <r>
    <s v="Administration"/>
    <s v="BAS"/>
    <x v="7"/>
    <s v="Supplies: Non-Instructional Supplies"/>
    <s v="Custodial Supplies –TCO – 2050 Center - 2118 Milvia Street"/>
    <m/>
    <n v="100000"/>
    <n v="100000"/>
  </r>
  <r>
    <s v="Administration"/>
    <s v="BAS"/>
    <x v="7"/>
    <s v="Supplies: Non-Instructional Supplies"/>
    <s v="Office Supplies"/>
    <m/>
    <n v="5000"/>
    <n v="5000"/>
  </r>
  <r>
    <s v="Administration"/>
    <s v="BAS"/>
    <x v="7"/>
    <s v="Supplies: Non-Instructional Supplies"/>
    <s v="Engineering Maintenance Supplies TCO – 2050 Center-2118 Milvia St"/>
    <m/>
    <n v="20000"/>
    <n v="20000"/>
  </r>
  <r>
    <s v="Administration"/>
    <s v="BAS"/>
    <x v="7"/>
    <s v="Supplies: Non-Instructional Supplies"/>
    <s v="IT support supplies for campus and staff offices"/>
    <m/>
    <n v="5000"/>
    <n v="5000"/>
  </r>
  <r>
    <s v="Administration"/>
    <s v="BAS"/>
    <x v="7"/>
    <s v="Technology &amp; Equipment: New"/>
    <s v="Bursar’s Office Safe"/>
    <m/>
    <n v="1000"/>
    <n v="1000"/>
  </r>
  <r>
    <s v="Administration"/>
    <s v="BAS"/>
    <x v="7"/>
    <s v="Technology &amp; Equipment: New"/>
    <s v="Furniture Upholstery Cleaner – Needed to maintain and sanitize furniture containing fabric throughout the college"/>
    <m/>
    <n v="1500"/>
    <n v="1500"/>
  </r>
  <r>
    <s v="Administration"/>
    <s v="BAS"/>
    <x v="7"/>
    <s v="Technology &amp; Equipment: New"/>
    <s v="Grout Cleaner Machine – Needed for sanitation purposes in restrooms"/>
    <m/>
    <n v="1000"/>
    <n v="1000"/>
  </r>
  <r>
    <s v="Administration"/>
    <s v="BAS"/>
    <x v="7"/>
    <s v="Technology &amp; Equipment: New"/>
    <s v="Equipment/furniture needs for the Duplicating and Mail Services Center located at 2050 Center Street and 2118 Milvia include:_x000a_- Two Photocopiers  with networking capability (2118 Milvia)_x000a_- One Large Photocopier (2050 Milvia)_x000a_- Poster Maker (2050 Center Street) - Producing in-house posters will limit reduce cost paid to outside vendors. _x000a_- Two Folding Machines (one for each location) – Needed for efficiency purposes_x000a_- Technology Set up (computer, monitor, telephone -2118 Milvia)_x000a_- Ergonomic Chair (2050 Center Street) – Needed for safety and health reasons_x000a_- Booklet Folding and Saddle Stitch Machine –Will allow us to easily and cost effectively produce bulletins, booklets and multi-panel brochures_x000a_- Automatic Electric Stapler – Provides the ability of automatically staple large sets of documents.  Will also eliminate our liability for complaints related to repetitive stress injuries. "/>
    <m/>
    <n v="12725"/>
    <n v="12725"/>
  </r>
  <r>
    <s v="Administration"/>
    <s v="BAS"/>
    <x v="7"/>
    <s v="Technology &amp; Equipment: Replacement"/>
    <s v="Trash Compactor/Trash Bin – Current compactor obsolete thus requiring the need for an updated trash compactor and trash bin to accommodate compactor."/>
    <m/>
    <n v="25000"/>
    <n v="25000"/>
  </r>
  <r>
    <s v="Administration"/>
    <s v="BAS"/>
    <x v="7"/>
    <s v="Technology &amp; Equipment: Replacement"/>
    <s v="Laptop Computers for Full-Time Faculty Refresh-Qty 13"/>
    <m/>
    <n v="33000"/>
    <n v="33000"/>
  </r>
  <r>
    <s v="Administration"/>
    <s v="BAS"/>
    <x v="7"/>
    <s v="Technology &amp; Equipment: Replacement"/>
    <s v="- Low Speed Buffers (2) – Battery Operated for ease of use_x000a_- High Speed Buffer (1) – Electric_x000a_- Carpet (Industrial) Shampooer (1) _x000a_- Administrative Computer Workstation for Support_x000a_- Desktop Computer for Full-Time Faculty Refresh Qty 2_x000a_- Desktop Computers for Computer Lab Refresh Qty 20_x000a_- Server and Server Room Equipment for Multi-Purpose Support "/>
    <m/>
    <n v="96100"/>
    <n v="96100"/>
  </r>
  <r>
    <s v="Administration"/>
    <s v="BAS"/>
    <x v="7"/>
    <s v="Facilities: Offices"/>
    <s v="- Relocate IT Office at 2050 – Need office and Workspace_x000a_- One IT Office, Workspace at 2118 Milvia_x000a_- Executive Assistant to Director _x000a_- Facilities Project Manager Office_x000a_- Duplicating Technician Office, Workspace at 2118 Milvia_x000a_- Business Services occupies three office totaling 622 SF.  To accommodate additional staff in the very near future the department will need to expand its footprint by approximately 1000 SF. "/>
    <m/>
    <m/>
    <n v="0"/>
  </r>
  <r>
    <s v="Administration"/>
    <s v="BAS"/>
    <x v="7"/>
    <s v="Other"/>
    <s v="Additional Storage for Technology and Custodial Services and the Duplicating Center"/>
    <m/>
    <m/>
    <m/>
  </r>
  <r>
    <s v="Student Services"/>
    <s v="CalWORKs"/>
    <x v="8"/>
    <s v="Personnel: Classified Staff"/>
    <s v="1 program coordinator"/>
    <n v="63000"/>
    <n v="4500"/>
    <n v="67500"/>
  </r>
  <r>
    <s v="Student Services"/>
    <s v="CalWORKs"/>
    <x v="8"/>
    <s v="Personnel: Classified Staff"/>
    <s v="1/2 clerical assistant"/>
    <n v="33000"/>
    <n v="2000"/>
    <n v="35000"/>
  </r>
  <r>
    <s v="Student Services"/>
    <s v="CalWORKs"/>
    <x v="8"/>
    <s v="Personnel: Student Worker"/>
    <s v="2 student workers  "/>
    <n v="10000"/>
    <n v="500"/>
    <n v="10500"/>
  </r>
  <r>
    <s v="Student Services"/>
    <s v="CalWORKs"/>
    <x v="8"/>
    <s v="Personnel: Part Time Faculty"/>
    <s v="1/2 counselor "/>
    <n v="35000"/>
    <n v="15000"/>
    <n v="50000"/>
  </r>
  <r>
    <s v="Student Services"/>
    <s v="CalWORKs"/>
    <x v="8"/>
    <s v="Professional Development: Department-wide PD "/>
    <s v="software and system update trainings to improve job performance, customer service, other professional development offerings (Microsoft office, SARS/Starfish, PeopleSoft, Outlook 365, Adobe Acrobat Pro)"/>
    <m/>
    <m/>
    <n v="0"/>
  </r>
  <r>
    <s v="Student Services"/>
    <s v="CalWORKs"/>
    <x v="8"/>
    <s v="Professional Development: Individual PD "/>
    <s v="Stress management, self-care, communication verbal and nonverbal cultural competency and sensitivity"/>
    <m/>
    <m/>
    <n v="0"/>
  </r>
  <r>
    <s v="Student Services"/>
    <s v="CalWORKs"/>
    <x v="8"/>
    <s v="Supplies: Non-Instructional Supplies"/>
    <s v="Printer paper, printer ink cartridges, etc. The CalWORKs program needs the college to provide funds for ink cartridges, print paper and other necessary items as the CalWORKs budget is limited and unable to meet the increasing demand of the computer lab supplies. "/>
    <m/>
    <n v="1500"/>
    <n v="1500"/>
  </r>
  <r>
    <s v="Student Services"/>
    <s v="CalWORKs"/>
    <x v="8"/>
    <s v="Technology &amp; Equipment: New"/>
    <s v="Secure online database for application submission - to streamline admission process"/>
    <m/>
    <n v="2000"/>
    <n v="2000"/>
  </r>
  <r>
    <s v="Student Services"/>
    <s v="CalWORKs"/>
    <x v="8"/>
    <s v="Facilities: Other"/>
    <s v="Storage space for CalWORKs files and supplies - to store old student files, outdated textbooks, and supplies.  Currently our storage space is behind a classroom with limited access for staff."/>
    <m/>
    <m/>
    <n v="0"/>
  </r>
  <r>
    <s v="Student Services"/>
    <m/>
    <x v="9"/>
    <s v="Personnel: Classified Staff"/>
    <s v="Support is needed for administrative assistance, day to day office coverage and other tasks as needed. "/>
    <n v="30000"/>
    <m/>
    <n v="30000"/>
  </r>
  <r>
    <s v="Student Services"/>
    <m/>
    <x v="9"/>
    <s v="Personnel: Student Worker"/>
    <s v="Transfer Assistants are traditionally students experiencing the transfer process and are an integral part of support and guidance. "/>
    <n v="20000"/>
    <m/>
    <n v="20000"/>
  </r>
  <r>
    <s v="Student Services"/>
    <m/>
    <x v="9"/>
    <s v="Professional Development: Department-wide PD "/>
    <s v="Current Training of Coordinator, students, and staff to ensure any updates and changes are received."/>
    <n v="1500"/>
    <m/>
    <n v="1500"/>
  </r>
  <r>
    <s v="Student Services"/>
    <m/>
    <x v="9"/>
    <s v="Professional Development: Individual PD "/>
    <s v="Annual Transfer Director Conference and 2 one-day trainings are required of CCC Transfer Directors/Coordinators."/>
    <n v="5000"/>
    <m/>
    <n v="5000"/>
  </r>
  <r>
    <s v="Student Services"/>
    <m/>
    <x v="9"/>
    <s v="Supplies: Software"/>
    <s v="Career and Academic Exploration platforms include Focus II, Eureka, Strong Interest Inventory."/>
    <n v="6000"/>
    <m/>
    <n v="6000"/>
  </r>
  <r>
    <s v="Student Services"/>
    <m/>
    <x v="9"/>
    <s v="Supplies: Non-Instructional Supplies"/>
    <s v="Basic office supplies, brochures, business cards, banners, etc."/>
    <n v="3000"/>
    <m/>
    <n v="3000"/>
  </r>
  <r>
    <s v="Student Services"/>
    <m/>
    <x v="9"/>
    <s v="Other"/>
    <s v="The UC Davis TOP Program has offered impactful services to students transferring to UC Davis and BCC has seen an improvement in applicant and acceptance rates to Davis and Transfer Admission Guarantee. "/>
    <n v="7000"/>
    <m/>
    <n v="7000"/>
  </r>
  <r>
    <s v="Business, Science, Multimedia, CS"/>
    <m/>
    <x v="10"/>
    <s v="Personnel: Classified Staff"/>
    <s v="Science Department currently has one full-time chemistry laboratory technician supported by the Strong Work Force Funding. In the event that this funding becomes unavailable, the college MUST absorb the cost to retain this position. The department will NOT be able to maintain the current offering of chemistry courses without a full-time lab technician. "/>
    <n v="45000"/>
    <n v="23000"/>
    <n v="68000"/>
  </r>
  <r>
    <s v="Business, Science, Multimedia, CS"/>
    <m/>
    <x v="10"/>
    <s v="Personnel: Student Worker"/>
    <s v="Student workers or TA’s are needed to assist both students and instructors during laboratory experiment to ensure that students learn the correct way of handling chemicals and equipment and that they observe the laboratory safety guidelines. Student workers also help with chemical preparation and lab clean-up. _x000a_1) Lab TA’s (fall and spring): 33 lab-hrs/wk x 32 wks = 1056 hrs_x000a_2) Summer Lab TA’s: 24 lab-hrs/wk x 6 wks = 144 hrs_x000a_3) Tutors (Fall &amp; Spring): 5 hrs/wk x 32 wks = 160 hrs_x000a_4) Tutors (Summer): 4 hrs/wk x 6 wks = 24 hrs_x000a_Total # of hours = 1384 hrs @ $15/hr."/>
    <n v="20760"/>
    <m/>
    <n v="20760"/>
  </r>
  <r>
    <s v="Business, Science, Multimedia, CS"/>
    <m/>
    <x v="10"/>
    <s v="Personnel: Part Time Faculty"/>
    <s v="An additional part-time instructor to teach another section of Chem 1B offered in fall and spring semesters. (Currently the chemistry department has 5 adjunct faculties sharing a total of 38.4 FTE."/>
    <n v="31000"/>
    <m/>
    <n v="31000"/>
  </r>
  <r>
    <s v="Business, Science, Multimedia, CS"/>
    <m/>
    <x v="10"/>
    <s v="Personnel: Full Time Faculty"/>
    <s v="To expand the offering of chemistry classes and sustain the CTE program, the department will require another full-time faculty, preferably in an analytical field."/>
    <n v="65000"/>
    <n v="32000"/>
    <n v="97000"/>
  </r>
  <r>
    <s v="Business, Science, Multimedia, CS"/>
    <m/>
    <x v="10"/>
    <s v="Professional Development: Department-wide PD "/>
    <s v="Refreshment for Science Advisory Committee Meetings"/>
    <m/>
    <n v="500"/>
    <n v="500"/>
  </r>
  <r>
    <s v="Business, Science, Multimedia, CS"/>
    <m/>
    <x v="10"/>
    <s v="Supplies: Instructional Supplies"/>
    <s v="Consumables and office supplies - chemicals, glassware, whiteboard markers &amp; erasers, pencils, pens, printing paper, writing pads, etc."/>
    <m/>
    <n v="7500"/>
    <n v="7500"/>
  </r>
  <r>
    <s v="Business, Science, Multimedia, CS"/>
    <m/>
    <x v="10"/>
    <s v="Supplies: Non-Instructional Supplies"/>
    <s v="Equipment service, repair &amp; maintenance  - The department has very expensive analytical equipment. They are sensitive equipment that require regular servicing and maintenance by a professional technician."/>
    <m/>
    <n v="5000"/>
    <n v="5000"/>
  </r>
  <r>
    <s v="Business, Science, Multimedia, CS"/>
    <m/>
    <x v="10"/>
    <s v="Technology &amp; Equipment: New"/>
    <s v="Printer for GC-MS"/>
    <m/>
    <n v="500"/>
    <n v="500"/>
  </r>
  <r>
    <s v="Business, Science, Multimedia, CS"/>
    <m/>
    <x v="10"/>
    <s v="Facilities: Classrooms"/>
    <s v="Another tiered classroom large enough to accommodate double sections lectures for Chem 30A, Chem 1A and Chem 1B"/>
    <m/>
    <m/>
    <n v="0"/>
  </r>
  <r>
    <s v="Business, Science, Multimedia, CS"/>
    <m/>
    <x v="10"/>
    <s v="Facilities: Offices"/>
    <s v="Additional office space with 4 desk and a table for a new full-time faculty and current adjunct faculty."/>
    <m/>
    <m/>
    <n v="0"/>
  </r>
  <r>
    <s v="Business, Science, Multimedia, CS"/>
    <m/>
    <x v="10"/>
    <s v="Facilities: Labs"/>
    <s v="An additional fully equipped general chemistry lab to allow more offering of Chem 30A, Chem 1A and Chem 1B."/>
    <m/>
    <m/>
    <n v="0"/>
  </r>
  <r>
    <s v="Business, Science, Multimedia, CS"/>
    <m/>
    <x v="10"/>
    <s v="Facilities: Other"/>
    <s v="A classroom with tables and desktops dedicated for tutoring sessions."/>
    <m/>
    <m/>
    <n v="0"/>
  </r>
  <r>
    <s v="Art &amp; Cultural Studies"/>
    <s v="COMM"/>
    <x v="11"/>
    <s v="Facilities: Labs"/>
    <s v="Communication Labs: 2 classrooms or 1 classroom (for 40 students) and 1 smaller room (for 10 students) including a centered podium, audience space, computer and projector with built in camera for speech recording. 4 of 8 courses offered in communication require public speaking. Based on a 2015 FIG project, 72% of students experience moderate to major communication anxiety. As public speaking is required in order to transfer, more resources are required to increase student success in public speaking courses. Dedicated communication labs will help provide space for practice and coaching, leading the way to a communication workshop modeled on the writing workshop (fulfilling the communication apportionment funding from the state). Additionally, a smaller room will help provide a needed space for online courses that require public speaking. This space could help provide the technological needs for students to successfully complete these courses online._x000a_"/>
    <m/>
    <n v="10000"/>
    <n v="10000"/>
  </r>
  <r>
    <s v="Art &amp; Cultural Studies"/>
    <s v="COMM"/>
    <x v="11"/>
    <s v="Personnel: Full Time Faculty"/>
    <s v="Hire a second full-time communication faculty to help address the following: increasing enrollment with new requirements for transfer; help develop the communication workshop; develop online curriculum"/>
    <n v="85000"/>
    <n v="15000"/>
    <n v="100000"/>
  </r>
  <r>
    <s v="Art &amp; Cultural Studies"/>
    <s v="COMM"/>
    <x v="11"/>
    <s v="Professional Development: Individual PD "/>
    <s v="sabbatical project on online courses and equity success"/>
    <n v="0"/>
    <n v="0"/>
    <n v="0"/>
  </r>
  <r>
    <s v="Art &amp; Cultural Studies"/>
    <s v="COMM"/>
    <x v="11"/>
    <s v="Professional Development: Individual PD "/>
    <s v="database of best practices for online communication courses and equity."/>
    <m/>
    <m/>
    <n v="0"/>
  </r>
  <r>
    <s v="Art &amp; Cultural Studies"/>
    <s v="COMM"/>
    <x v="11"/>
    <s v="Library: Library Collections"/>
    <s v="Kanopy Streaming service"/>
    <m/>
    <n v="10000"/>
    <n v="10000"/>
  </r>
  <r>
    <s v="Art &amp; Cultural Studies"/>
    <s v="COMM"/>
    <x v="11"/>
    <s v="Facilities: Labs"/>
    <s v="Communication lab with camera equipped projector"/>
    <n v="100000"/>
    <m/>
    <n v="100000"/>
  </r>
  <r>
    <s v="Art &amp; Cultural Studies"/>
    <s v="COMM"/>
    <x v="11"/>
    <s v="Professional Development: Department-wide PD "/>
    <s v="Create a communication workshop modeled after the writing workshop in order to help students with communication anxiety; as well as tutoring for speech writing and delivery."/>
    <m/>
    <m/>
    <n v="0"/>
  </r>
  <r>
    <s v="Business, Science, Multimedia, CS"/>
    <s v="CIS"/>
    <x v="12"/>
    <s v="Personnel: Classified Staff"/>
    <s v="CTE and Transfer courses: staff to coordinate departmental activities, support students. "/>
    <n v="30000"/>
    <n v="10000"/>
    <n v="40000"/>
  </r>
  <r>
    <s v="Business, Science, Multimedia, CS"/>
    <s v="CIS"/>
    <x v="12"/>
    <s v="Personnel: Student Worker"/>
    <s v="In-class and LRC Support"/>
    <n v="50000"/>
    <m/>
    <n v="50000"/>
  </r>
  <r>
    <s v="Business, Science, Multimedia, CS"/>
    <s v="CIS"/>
    <x v="12"/>
    <s v="Personnel: Part Time Faculty"/>
    <s v="Adjunct faculty for CIS/CS classes"/>
    <n v="200000"/>
    <n v="20000"/>
    <n v="220000"/>
  </r>
  <r>
    <s v="Business, Science, Multimedia, CS"/>
    <s v="CIS"/>
    <x v="12"/>
    <s v="Personnel: Full Time Faculty"/>
    <s v="CS Fulltime faculty -- as budgeted."/>
    <m/>
    <m/>
    <n v="0"/>
  </r>
  <r>
    <s v="Business, Science, Multimedia, CS"/>
    <s v="CIS"/>
    <x v="12"/>
    <s v="Professional Development: Department-wide PD "/>
    <s v="Attend conferences and professional development activities"/>
    <m/>
    <n v="5000"/>
    <n v="5000"/>
  </r>
  <r>
    <s v="Business, Science, Multimedia, CS"/>
    <s v="CIS"/>
    <x v="12"/>
    <s v="Supplies: Software"/>
    <s v="Robotics software"/>
    <m/>
    <n v="500"/>
    <n v="500"/>
  </r>
  <r>
    <s v="Business, Science, Multimedia, CS"/>
    <s v="CIS"/>
    <x v="12"/>
    <s v="Supplies: Instructional Supplies"/>
    <s v="Robotics kits"/>
    <m/>
    <n v="5000"/>
    <n v="5000"/>
  </r>
  <r>
    <s v="Business, Science, Multimedia, CS"/>
    <s v="CIS"/>
    <x v="12"/>
    <s v="Supplies: Non-Instructional Supplies"/>
    <s v="Computer and instructional supplies support"/>
    <m/>
    <n v="10000"/>
    <n v="10000"/>
  </r>
  <r>
    <s v="Business, Science, Multimedia, CS"/>
    <s v="CIS"/>
    <x v="12"/>
    <s v="Facilities: Labs"/>
    <s v="General purpose multi-use computer lab"/>
    <n v="200000"/>
    <m/>
    <n v="200000"/>
  </r>
  <r>
    <s v="Student Services"/>
    <m/>
    <x v="13"/>
    <s v="Personnel: Classified Staff"/>
    <s v="1 Counseling Department Staff Assistant to support our everyday functions of operating our department. This is needed to ensure we have adequate staffing to support students"/>
    <n v="44136"/>
    <n v="13240"/>
    <n v="57376"/>
  </r>
  <r>
    <s v="Student Services"/>
    <m/>
    <x v="13"/>
    <s v="Personnel: Student Worker"/>
    <s v="3 - student workers to support our everyday office needs at the front desk"/>
    <n v="30000"/>
    <n v="0"/>
    <n v="30000"/>
  </r>
  <r>
    <s v="Student Services"/>
    <m/>
    <x v="13"/>
    <s v="Personnel: Part Time Faculty"/>
    <s v="3 - Part time faculty to help continue to support the growing needs of our students in counseling sessions for major/career exploration, transfer and SEP development"/>
    <n v="72000"/>
    <n v="10932"/>
    <n v="82932"/>
  </r>
  <r>
    <s v="Student Services"/>
    <m/>
    <x v="13"/>
    <s v="Personnel: Full Time Faculty"/>
    <s v="1 - general counselor to assist with the growing needs of our students to meet with a counselor to choose their course of study, develop SEP, career exploration as it meets the goals of Guided Pathways"/>
    <n v="47601"/>
    <n v="14280"/>
    <n v="61881"/>
  </r>
  <r>
    <s v="Student Services"/>
    <m/>
    <x v="13"/>
    <s v="Professional Development: Department-wide PD "/>
    <s v="Career Assessment and Interpretation Trainings - UC/CSU/CCC Conferences"/>
    <m/>
    <n v="10000"/>
    <n v="10000"/>
  </r>
  <r>
    <s v="Student Services"/>
    <m/>
    <x v="13"/>
    <s v="Professional Development: Individual PD "/>
    <s v="Career Development Conferences"/>
    <m/>
    <n v="10000"/>
    <n v="10000"/>
  </r>
  <r>
    <s v="Student Services"/>
    <m/>
    <x v="13"/>
    <s v="Supplies: Non-Instructional Supplies"/>
    <s v="General office supplies"/>
    <m/>
    <n v="10000"/>
    <n v="10000"/>
  </r>
  <r>
    <s v="Student Services"/>
    <m/>
    <x v="13"/>
    <s v="Facilities: Offices"/>
    <s v="2-3 dedicated counseling offices for counselors due to counseling office reassignment to the Dean of Enrollment Management. In order to meet the counseling needs of BCC student body, we need more office space for counselors."/>
    <m/>
    <m/>
    <n v="0"/>
  </r>
  <r>
    <s v="Student Services"/>
    <m/>
    <x v="13"/>
    <s v="Library: Library Collections"/>
    <s v="Occupational Programs in California Community Colleges handbook"/>
    <m/>
    <n v="250"/>
    <n v="250"/>
  </r>
  <r>
    <s v="Student Services"/>
    <m/>
    <x v="13"/>
    <s v="Other"/>
    <s v="Strong interest inventory and Myers Briggs Type Indicator assessment units. These assessments will be utilized in counseling courses to assist students with their career exploration planning."/>
    <m/>
    <n v="5000"/>
    <n v="5000"/>
  </r>
  <r>
    <s v="Business, Science, Multimedia, CS"/>
    <s v="ECON"/>
    <x v="14"/>
    <s v="Personnel: Classified Staff"/>
    <s v="Distance Education and Web Support Specialist for online classes AND/OR Instructional Designer for online classes "/>
    <n v="80000"/>
    <n v="40000"/>
    <n v="120000"/>
  </r>
  <r>
    <s v="Business, Science, Multimedia, CS"/>
    <s v="ECON"/>
    <x v="14"/>
    <s v="Personnel: Student Worker"/>
    <s v="1. Embedded tutor, 2. Student assistant for ECON department, 3. Student Canvas support, 4. Dedicated Economics Tutor in Learning Resource Center"/>
    <n v="10000"/>
    <m/>
    <n v="10000"/>
  </r>
  <r>
    <s v="Business, Science, Multimedia, CS"/>
    <s v="ECON"/>
    <x v="14"/>
    <s v="Personnel: Part Time Faculty"/>
    <s v="Stipend for part-time faculty"/>
    <n v="80000"/>
    <n v="20000"/>
    <n v="100000"/>
  </r>
  <r>
    <s v="Business, Science, Multimedia, CS"/>
    <s v="ECON"/>
    <x v="14"/>
    <s v="Professional Development: Department-wide PD "/>
    <s v="ADA trainings associated with accessibility of online platform and support faculty development. "/>
    <m/>
    <n v="20000"/>
    <n v="20000"/>
  </r>
  <r>
    <s v="Business, Science, Multimedia, CS"/>
    <s v="ECON"/>
    <x v="14"/>
    <s v="Professional Development: Individual PD "/>
    <s v="Attend conference and professional development activities"/>
    <m/>
    <n v="2000"/>
    <n v="2000"/>
  </r>
  <r>
    <s v="Business, Science, Multimedia, CS"/>
    <s v="ECON"/>
    <x v="14"/>
    <s v="Supplies: Non-Instructional Supplies"/>
    <s v="Classroom supplies"/>
    <m/>
    <n v="1000"/>
    <n v="1000"/>
  </r>
  <r>
    <s v="English &amp; Education"/>
    <s v="EDUC"/>
    <x v="15"/>
    <s v="Personnel: Part Time Faculty"/>
    <s v="This position is needed for outreach/advertisement of the education programs at high schools, preschools, K-12 events for paraprofessionals, etc."/>
    <m/>
    <n v="25000"/>
    <n v="25000"/>
  </r>
  <r>
    <s v="English &amp; Education"/>
    <s v="EDUC"/>
    <x v="15"/>
    <s v="Technology &amp; Equipment: New"/>
    <s v="development of an APPLE through the TLC in order to establish collaboration with other departments for assessment of Education programs."/>
    <m/>
    <n v="1000"/>
    <n v="1000"/>
  </r>
  <r>
    <s v="English &amp; Education"/>
    <m/>
    <x v="16"/>
    <s v="Personnel: Classified Staff"/>
    <s v="2 Full time instructional assistants to provide support classes and writing coaches to the success of students in English classes at BCC. We need two full-time instructional assistants to provide stability in “support classes,” including English 208ABCD and 508ABC."/>
    <m/>
    <m/>
    <n v="0"/>
  </r>
  <r>
    <s v="English &amp; Education"/>
    <m/>
    <x v="16"/>
    <s v="Personnel: Student Worker"/>
    <s v="student workers are already the backbone of many English “support courses,” and with the implementation of AB705, the department will be even more reliant upon the use of trained writing coaches, and it will need financial support to ensure they receive quality training in a timely manner. The English department also relies on student workers during its portfolio assessment (discussed in the assessment section above) which happens every Fall and Spring. "/>
    <m/>
    <m/>
    <n v="0"/>
  </r>
  <r>
    <s v="English &amp; Education"/>
    <m/>
    <x v="16"/>
    <s v="Personnel: Full Time Faculty"/>
    <s v="An additional full-time faculty member in the English Department as its #3 priority for faculty hires. Please see the English Department faculty prioritization narrative. "/>
    <m/>
    <m/>
    <n v="0"/>
  </r>
  <r>
    <s v="English &amp; Education"/>
    <m/>
    <x v="16"/>
    <s v="Professional Development: Department-wide PD "/>
    <s v="The department has been fortunate in the past because it has been able to provide small stipends to faculty who receive FELI (Faculty Experiential Learning Institute) training, and its faculty have received free Reading Apprenticeship training. It would  continue to benefit the college and the department to offer these trainings to faculty. They improve the quality of instruction across all English courses, and they consequently support the mission of the department and increase student success. "/>
    <m/>
    <m/>
    <n v="0"/>
  </r>
  <r>
    <s v="English &amp; Education"/>
    <m/>
    <x v="16"/>
    <s v="Supplies: Software"/>
    <s v="TurnItIn.com’s online platform subscription is widely used by English department faculty and offers excellent anti-plagiarism software and when plagiarism occurs, instructors are able to quickly and confidently assess the severity of the situation and respond appropriately. The Microsoft Office Suite is also widely used by English department faculty. “quick marks” that expedite the grading process while enabling students to receive in-text feedback with links to additional support, voice feedback, and rubric based feedback. It also ensures student essays are not lost, and when plagiarism occurs, instructors are able to quickly and confidently assess the severity of the situation and respond appropriately. The Microsoft Office Suite is also widely used by English department faculty."/>
    <m/>
    <m/>
    <n v="0"/>
  </r>
  <r>
    <s v="English &amp; Education"/>
    <m/>
    <x v="16"/>
    <s v="Supplies: Books, Magazines, and/or Periodicals"/>
    <s v="The office supplies that the English Department has received in the past are sufficient for departmental faculty to meet the needs of their students."/>
    <m/>
    <n v="2000"/>
    <n v="2000"/>
  </r>
  <r>
    <s v="English &amp; Education"/>
    <m/>
    <x v="16"/>
    <s v="Technology &amp; Equipment: Replacement"/>
    <s v="As mentioned earlier, the computers in room 560 are quite old and slow. Though they are operational, they operate at an undesirable speed. Most composition classes are taught by adjunct faculty, so it is critical for student success in these classes that faculty have access to computers that allow them full functionality for programs on the internet, including Canvas and turnitin.com. The lighting in room 313 is very dim compared with the lab classroom across the hall (room 312). Brighter light bulbs and a dimmer  (like that in room 316) would improve the quality of the learning environment. "/>
    <m/>
    <m/>
    <n v="0"/>
  </r>
  <r>
    <s v="English &amp; Education"/>
    <m/>
    <x v="16"/>
    <s v="Facilities: Labs"/>
    <s v="The English department is getting by using laptop carts during lab time though the computers are often not functional, as described above. An additional dedicated lab space would offer a better learning environment when students are working on their essays and conferencing with writing coaches. It is difficult to engage students during “lab” when they are not in a dedicated lab classroom: the quarters are cramped and it is impossible to hold private conferences. In order to meet the needs of many students_x000a_who find it difficult to receive feedback in front of their peers, the English department requests that room 313 receive office space dividers in a separate seating area within the classroom."/>
    <m/>
    <m/>
    <n v="0"/>
  </r>
  <r>
    <s v="Student Services"/>
    <s v="EOP&amp;S - CARE"/>
    <x v="17"/>
    <s v="Personnel: Classified Staff"/>
    <s v="1/2 clerical assistant "/>
    <n v="33000"/>
    <n v="2000"/>
    <n v="35000"/>
  </r>
  <r>
    <s v="Student Services"/>
    <s v="EOP&amp;S - CARE"/>
    <x v="17"/>
    <s v="Personnel: Classified Staff"/>
    <s v="1 classified math tutor"/>
    <n v="10000"/>
    <n v="700"/>
    <n v="10700"/>
  </r>
  <r>
    <s v="Student Services"/>
    <s v="EOP&amp;S - CARE"/>
    <x v="17"/>
    <s v="Personnel: Classified Staff"/>
    <s v="1/2 classified English tutor"/>
    <n v="10000"/>
    <n v="700"/>
    <n v="10700"/>
  </r>
  <r>
    <s v="Student Services"/>
    <s v="EOP&amp;S - CARE"/>
    <x v="17"/>
    <s v="Personnel: Student Worker"/>
    <s v="2 student workers for clerical support and 3 student tutors - 2 math, 1 English"/>
    <n v="20000"/>
    <n v="500"/>
    <n v="20500"/>
  </r>
  <r>
    <s v="Student Services"/>
    <s v="EOP&amp;S - CARE"/>
    <x v="17"/>
    <s v="Personnel: Part Time Faculty"/>
    <s v="1/2 counselor "/>
    <n v="35000"/>
    <n v="23000"/>
    <n v="58000"/>
  </r>
  <r>
    <s v="Student Services"/>
    <s v="EOP&amp;S - CARE"/>
    <x v="17"/>
    <s v="Professional Development: Department-wide PD "/>
    <s v="Software and system update trainings to improve job performance, customer service, other professional development offerings. Professional Development is an important part of EOPS/CARE program continued improvement and success. "/>
    <m/>
    <n v="7000"/>
    <n v="7000"/>
  </r>
  <r>
    <s v="Student Services"/>
    <s v="EOP&amp;S - CARE"/>
    <x v="17"/>
    <s v="Professional Development: Individual PD "/>
    <s v="Stress management, self-care, communication verbal and nonverbal cultural competency and sensitivity"/>
    <m/>
    <m/>
    <n v="0"/>
  </r>
  <r>
    <s v="Student Services"/>
    <s v="EOP&amp;S - CARE"/>
    <x v="17"/>
    <s v="Supplies: Non-Instructional Supplies"/>
    <s v="Printer paper, printer ink cartridges. The EOPS/CARE program needs the college to provide funds for ink cartridges, print paper and other necessary items as EOPS budget is limited and unable to meet the increasing demand of the computer lab supplies. "/>
    <m/>
    <n v="1500"/>
    <n v="1500"/>
  </r>
  <r>
    <s v="Student Services"/>
    <s v="EOP&amp;S - CARE"/>
    <x v="17"/>
    <s v="Technology &amp; Equipment: New"/>
    <s v="Secure online database for application submission. To streamline admission process, EOPS/CARE needs a secure software system to make the EOPS/CARE application available online. This will allow students to submit their application online, upload supporting documents, have access to check application status, and schedule their mandatory EOPS/CARE new student orientation online. "/>
    <m/>
    <n v="1500"/>
    <n v="1500"/>
  </r>
  <r>
    <s v="Student Services"/>
    <s v="EOP&amp;S - CARE"/>
    <x v="17"/>
    <s v="Technology &amp; Equipment: Replacement"/>
    <s v="Two workstations, one multi-function printer. The EOPS front desk needs updated computers - currently is equipped with 3 PCs, one for the clerical staff and two computers for student aids. The two computers are outdated, slow, and do not support the use of current updated online programs and software. Also requesting heavy duty printer for student usage in the computer lab. Current heavy-duty printer and one small inkjet printer barely meet the needs of students. "/>
    <m/>
    <n v="15000"/>
    <n v="15000"/>
  </r>
  <r>
    <s v="Student Services"/>
    <s v="EOP&amp;S - CARE"/>
    <x v="17"/>
    <s v="Facilities: Other"/>
    <s v="Storage space for EOPS/CARE files and supplies. The EOPS/CARE program is in need of a storage room to store old students' files, outdated textbooks from the EOPS/CARE Book Loan program, and supplies. Currently our storage space is behind a classroom with limited access for staff. "/>
    <m/>
    <m/>
    <n v="0"/>
  </r>
  <r>
    <s v="Student Services"/>
    <s v="ESOL"/>
    <x v="18"/>
    <s v="Other"/>
    <s v="Support to write new certificates"/>
    <m/>
    <n v="2500"/>
    <n v="2500"/>
  </r>
  <r>
    <s v="Student Services"/>
    <s v="ESOL"/>
    <x v="18"/>
    <s v="Personnel: Student Worker"/>
    <s v="tutors drawn from students who have successfully completed ESOL classes"/>
    <m/>
    <n v="5000"/>
    <n v="5000"/>
  </r>
  <r>
    <s v="Student Services"/>
    <s v="ESOL"/>
    <x v="18"/>
    <s v="Personnel: Part Time Faculty"/>
    <s v="Compensation for part-timers each semester at non-instructional rate - extra work"/>
    <m/>
    <n v="3000"/>
    <n v="3000"/>
  </r>
  <r>
    <s v="Student Services"/>
    <s v="ESOL"/>
    <x v="18"/>
    <s v="Facilities: Classrooms"/>
    <s v="Classrooms with adequate space for collaborative student-centered learning activities and integrated instructional support."/>
    <m/>
    <m/>
    <n v="0"/>
  </r>
  <r>
    <s v="Social Sciences "/>
    <s v="ETHST"/>
    <x v="19"/>
    <s v="Personnel: Classified Staff"/>
    <s v="BCC Online/Canvas support person"/>
    <n v="80000"/>
    <n v="40000"/>
    <n v="120000"/>
  </r>
  <r>
    <s v="Social Sciences "/>
    <s v="ETHST"/>
    <x v="19"/>
    <s v="Personnel: Part Time Faculty"/>
    <s v="PT faculty as needed for courses."/>
    <m/>
    <m/>
    <n v="0"/>
  </r>
  <r>
    <s v="Social Sciences "/>
    <s v="ETHST"/>
    <x v="19"/>
    <s v="Supplies: Software"/>
    <s v="Kanopy - institutional support"/>
    <m/>
    <n v="50000"/>
    <n v="50000"/>
  </r>
  <r>
    <s v="Social Sciences "/>
    <s v="ETHST"/>
    <x v="19"/>
    <s v="Supplies: Books, Magazines, and/or Periodicals"/>
    <s v="Films and videos for courses (i.e. Palante!, Please Don't Bury Me Alive)."/>
    <m/>
    <n v="200"/>
    <n v="200"/>
  </r>
  <r>
    <s v="Social Sciences "/>
    <s v="ETHST"/>
    <x v="19"/>
    <s v="Technology &amp; Equipment: New"/>
    <s v="Computer upgrade"/>
    <m/>
    <n v="3000"/>
    <n v="3000"/>
  </r>
  <r>
    <s v="First Year Experience Learning Communities"/>
    <s v="FYE"/>
    <x v="20"/>
    <s v="Personnel: Classified Staff"/>
    <s v="Program Staff Assistant Supports all learning communities with finance/budget management, personnel process, student data management, enrollment process (A&amp;R), program implementation, and student contact/outreach. "/>
    <n v="52284"/>
    <n v="15685"/>
    <n v="67969"/>
  </r>
  <r>
    <s v="First Year Experience Learning Communities"/>
    <s v="FYE"/>
    <x v="20"/>
    <s v="Personnel: Student Worker"/>
    <s v="Provides clerical support, leads FYE student community building activities, support FYE students with enrollment challenges and identifying college resources, supports inreach/outreach and recruitment "/>
    <n v="15645"/>
    <m/>
    <n v="15645"/>
  </r>
  <r>
    <s v="First Year Experience Learning Communities"/>
    <s v="FYE"/>
    <x v="20"/>
    <s v="Personnel: Part Time Faculty"/>
    <s v="UMOJA Coordinator - ensures the UMOJA program at BCC is in compliance with UMOJA statewide practices and policies agreed to in MOU. (Umoja Coordinator 20 hours/week)_x000a_UMOJA Village Assistant - Supports the ongoing activities in the UMOJA village and meets with students to provide additional wrap around support. (Umoja Village Assistant 20 hours/week)"/>
    <n v="50400"/>
    <m/>
    <n v="50400"/>
  </r>
  <r>
    <s v="First Year Experience Learning Communities"/>
    <s v="FYE"/>
    <x v="20"/>
    <s v="Personnel: Full Time Faculty"/>
    <s v="FYE Counselors "/>
    <n v="170000"/>
    <n v="51000"/>
    <n v="221000"/>
  </r>
  <r>
    <s v="First Year Experience Learning Communities"/>
    <s v="FYE"/>
    <x v="20"/>
    <s v="Professional Development: Department-wide PD "/>
    <s v="Annual Conference on First Year Experience - pd for FYE team: Associate Dean, Division Dean, FYE Counselors (2), Umoja Coordinator, Adult Ed Program Manager."/>
    <m/>
    <n v="7568"/>
    <n v="7568"/>
  </r>
  <r>
    <s v="First Year Experience Learning Communities"/>
    <s v="FYE"/>
    <x v="20"/>
    <s v="Professional Development: Individual PD "/>
    <s v="GREAT Deans ACCCA - Professional development for the Associate Dean managing FYE."/>
    <m/>
    <n v="3200"/>
    <n v="3200"/>
  </r>
  <r>
    <s v="First Year Experience Learning Communities"/>
    <s v="FYE"/>
    <x v="20"/>
    <s v="Supplies: Books, Magazines, and/or Periodicals"/>
    <s v="Book loan library - funds to add new books and replace unreturned books."/>
    <m/>
    <n v="15000"/>
    <n v="15000"/>
  </r>
  <r>
    <s v="First Year Experience Learning Communities"/>
    <s v="FYE"/>
    <x v="20"/>
    <s v="Supplies: Instructional Supplies"/>
    <s v="Supplies for FYE wide group presentation during FYE courses and COUN 24 course."/>
    <m/>
    <n v="5000"/>
    <n v="5000"/>
  </r>
  <r>
    <s v="First Year Experience Learning Communities"/>
    <s v="FYE"/>
    <x v="20"/>
    <s v="Supplies: Non-Instructional Supplies"/>
    <s v="Supplies for FYE extra curricular activities and FYE unity days orientation."/>
    <m/>
    <n v="9000"/>
    <n v="9000"/>
  </r>
  <r>
    <m/>
    <m/>
    <x v="20"/>
    <s v="Technology &amp; Equipment: New"/>
    <s v="Upgrade laptops in Umoja Village and in FYE Student Lab to MacBook."/>
    <m/>
    <n v="47475"/>
    <n v="47475"/>
  </r>
  <r>
    <s v="First Year Experience Learning Communities"/>
    <s v="FYE"/>
    <x v="20"/>
    <s v="Facilities: Offices"/>
    <s v="FYE Counseling Offices (124C, 124B), FYE Student Lab (124A), and FYE Program Assistant/UMOJA Coordinator Office (124D). No new cost, request to maintain current allocation of space."/>
    <n v="0"/>
    <n v="0"/>
    <n v="0"/>
  </r>
  <r>
    <s v="First Year Experience Learning Communities"/>
    <s v="FYE"/>
    <x v="20"/>
    <s v="Facilities: Other"/>
    <s v="Umoja village is required per Umoja MOU (2000 Center Street room 104). The Village is the Hub of Umoja activity and community. No new cost, request to maintain current allocation of space."/>
    <n v="0"/>
    <n v="0"/>
    <n v="0"/>
  </r>
  <r>
    <s v="First Year Experience Learning Communities"/>
    <s v="FYE"/>
    <x v="20"/>
    <s v="Other"/>
    <s v="FYE students are full time and most are first time-first generation to college students. FYE provides extracurricular activities such as field trips, community dinner and lunch, networking opportunities and college visits."/>
    <m/>
    <n v="35000"/>
    <n v="35000"/>
  </r>
  <r>
    <s v="Gender Studies"/>
    <s v="WS"/>
    <x v="21"/>
    <s v="Library: Library Materials"/>
    <s v="Unlimited access to kanopy services"/>
    <m/>
    <n v="10000"/>
    <n v="10000"/>
  </r>
  <r>
    <s v="Gender Studies"/>
    <s v="WS"/>
    <x v="21"/>
    <s v="Personnel: Part Time Faculty"/>
    <s v="Instruction personnel"/>
    <n v="10000"/>
    <m/>
    <n v="10000"/>
  </r>
  <r>
    <s v="Social Sciences "/>
    <s v="HIST"/>
    <x v="22"/>
    <s v="Personnel: Classified Staff"/>
    <s v="In house web specialist for the administration of online class platform. Could have background in media and/or accessibility upgrades"/>
    <n v="80000"/>
    <n v="40000"/>
    <n v="120000"/>
  </r>
  <r>
    <s v="Social Sciences "/>
    <s v="HIST"/>
    <x v="22"/>
    <s v="Personnel: Classified Staff"/>
    <s v="Classified staff to Track and survey graduates of our programs (20%) "/>
    <n v="20000"/>
    <m/>
    <n v="20000"/>
  </r>
  <r>
    <s v="Social Sciences "/>
    <s v="HIST"/>
    <x v="22"/>
    <s v="Personnel: Student Worker"/>
    <s v="Stipends for student focus groups for guided pathway planning and implementation."/>
    <n v="6000"/>
    <n v="0"/>
    <n v="6000"/>
  </r>
  <r>
    <s v="Social Sciences "/>
    <s v="HIST"/>
    <x v="22"/>
    <s v="Personnel: Part Time Faculty"/>
    <s v="Stipends for part-time instructor stipends for guided pathway planning and implementation."/>
    <n v="6000"/>
    <n v="0"/>
    <n v="6000"/>
  </r>
  <r>
    <s v="Social Sciences "/>
    <s v="HIST"/>
    <x v="22"/>
    <s v="Personnel: Full Time Faculty"/>
    <s v="Full-time faculty member"/>
    <n v="80000"/>
    <n v="40000"/>
    <n v="120000"/>
  </r>
  <r>
    <s v="Social Sciences "/>
    <s v="HIST"/>
    <x v="22"/>
    <s v="Professional Development: Department-wide PD "/>
    <s v="ADA trainings associated with accessibility of online platform and support faculty development. "/>
    <m/>
    <n v="20000"/>
    <n v="20000"/>
  </r>
  <r>
    <s v="Art &amp; Cultural Studies"/>
    <s v="HUMAN"/>
    <x v="23"/>
    <s v="Technology &amp; Equipment: Replacement"/>
    <s v="more frequent updates on all computers, scanners, and printers for faculty and in our offices and classrooms. Faculty who teach online and faculty who teach conventional classes all rely on these basic technologies and often encounter delays or other problems using outdated technology."/>
    <m/>
    <m/>
    <n v="0"/>
  </r>
  <r>
    <s v="Art &amp; Cultural Studies"/>
    <s v="HUMAN"/>
    <x v="23"/>
    <s v="Technology &amp; Equipment: Replacement"/>
    <s v="Enhanced or updated speakers, projectors, and lighting in our smart classrooms (for film, music, and popular culture classes) as well as high-speed and reliable Internet access. Faculty who teach online and faculty who teach conventional classes all rely on the Internet and multimedia access in their offices and in the classroom. We repeatedly encounter problems with clunky technology in our classrooms. "/>
    <m/>
    <n v="10000"/>
    <n v="10000"/>
  </r>
  <r>
    <s v="Art &amp; Cultural Studies"/>
    <s v="HUMAN"/>
    <x v="23"/>
    <s v="Facilities: Classrooms"/>
    <s v="Redesign several classroom spaces (such as the 421-422-423-424, and the basement classrooms) more whiteboards, a mobile computer desk (or varying heights) with a fast computer. Many of our instructors have shifted to cloud storage and software. "/>
    <m/>
    <n v="1000"/>
    <n v="1000"/>
  </r>
  <r>
    <s v="Art &amp; Cultural Studies"/>
    <s v="HUMAN"/>
    <x v="23"/>
    <s v="Supplies: Instructional Supplies"/>
    <s v="Purchase/Rent subscriptions to streaming audio or video sites (i.e., Kanopy); continued/increase access to JSTOR and other key research databases with the help of the library. This is key for our faculty to remain current in their fields, offer teaching content that is relevant and current to students in an online capacity, and offer students access to current research."/>
    <m/>
    <n v="25000"/>
    <n v="25000"/>
  </r>
  <r>
    <s v="Art &amp; Cultural Studies"/>
    <s v="HUMAN"/>
    <x v="23"/>
    <s v="Facilities: Offices"/>
    <s v="More privatized office space -- a distraction-free space with a desk, table, whiteboard, and a computer for working with students and preparing for classes. "/>
    <m/>
    <m/>
    <n v="0"/>
  </r>
  <r>
    <s v="Art &amp; Cultural Studies"/>
    <s v="HUMAN"/>
    <x v="23"/>
    <s v="Technology &amp; Equipment: Replacement"/>
    <s v="updated and wider film screening and audio listening facilities (devoted library room with staffing) and technology (computers with DVD players, headphones) for our film and popular culture courses."/>
    <m/>
    <m/>
    <n v="0"/>
  </r>
  <r>
    <s v="Art &amp; Cultural Studies"/>
    <s v="HUMAN"/>
    <x v="23"/>
    <s v="Other"/>
    <s v="Curriculum/Program development and Misc support needs: _x000a_- Support of innovation in course development and delivery, including scheduling and_x000a_collaborative teaching _x000a_ - Faculty compensation for collaborative teaching across disciplines, more training in_x000a_classroom technology, online resources, innovative and effective instructional methods._x000a_- Support for innovative approaches to tutoring in the Humanities_x000a_- Funds for curriculum development_x000a_- Funds for faculty mentoring for new faculty_x000a_- Increased number of sabbaticals for full-time faculty_x000a_- Funds to bring speakers into our classroom/campus as well as to assist in getting students_x000a_off-campus for extra-campus learning experiences._x000a_- Continued access to all student services for our students on nights and weekends"/>
    <m/>
    <m/>
    <n v="0"/>
  </r>
  <r>
    <s v="Art &amp; Cultural Studies"/>
    <s v="HUMAN"/>
    <x v="23"/>
    <s v="Other"/>
    <s v="dedicated assessment liaison who can assist with all levels of assessment, including managing, implementing, and tech support, for all parts of our program"/>
    <m/>
    <m/>
    <n v="0"/>
  </r>
  <r>
    <s v="Library Information Systems"/>
    <s v="LSP"/>
    <x v="24"/>
    <s v="Personnel: Classified Staff"/>
    <s v="1 f/t Senior Library Technician_x000a_*1 f/t Senior Library Technician  _x000a_Justification: at least one additional classified staff person is needed to maintain the library’s current operating hours to accreditation standards. _x000a_*An additional library technician is needed if we add additional service points with a new footprint_x000a_College Goals: II, V_x000a_-previously requested in numerous APUs and PRs_x000a_-district wide circulation data (see attached charts). BCC circulates ½ the District’s library materials and has the fewest # of classified staff "/>
    <n v="94000"/>
    <n v="32342"/>
    <n v="126342"/>
  </r>
  <r>
    <s v="Library Information Systems"/>
    <s v="LSP"/>
    <x v="24"/>
    <s v="Personnel: Student Worker"/>
    <s v="*1.75 f/t student worker would be needed to staff any new space/service point. _x000a__x000a_College Goal V and BCC Facilities Master Plan "/>
    <n v="37000"/>
    <m/>
    <n v="37000"/>
  </r>
  <r>
    <s v="Library Information Systems"/>
    <s v="LSP"/>
    <x v="24"/>
    <s v="Personnel: Part Time Faculty"/>
    <s v="1 FTE p/t librarians are needed to help provide services and staff our new non-credit certificate _x000a_College Goals: II, V "/>
    <n v="56100"/>
    <n v="2026"/>
    <n v="58126"/>
  </r>
  <r>
    <s v="Library Information Systems"/>
    <s v="LSP"/>
    <x v="24"/>
    <s v="Personnel: Full Time Faculty"/>
    <s v="1 FTE librarian is needed to lead our learning communities programming, assist in OER search with faculty, and serve as a lead on our non-credit certificate and GP participation_x000a_College Goals: II, V _x000a_-previously requested in numerous APUs and PRs"/>
    <n v="61941"/>
    <n v="16953"/>
    <n v="78894"/>
  </r>
  <r>
    <s v="Library Information Systems"/>
    <s v="LSP"/>
    <x v="24"/>
    <s v="Professional Development: Department-wide PD "/>
    <s v="backfill is needed ASAP so that all F/T library faculty and staff can be trained on the new library services platform for statewide implementation_x000a_Library Technician backfill 20 hr/month ( $1900/mo x 17 wks). Librarian backfill 30hr/month x AY schedule _x000a_College Goals: V _x000a_-see attached timeline and LSP plan"/>
    <n v="84542"/>
    <m/>
    <n v="84542"/>
  </r>
  <r>
    <s v="Library Information Systems"/>
    <s v="LSP"/>
    <x v="24"/>
    <s v="Professional Development: Individual PD "/>
    <s v="Conference/training to support new library services platform (Ex Libris Knowledge Days) $1,000 x two personnel (Kye Ocasio-Pare and Joshua Boatright) _x000a_College Goals: V_x000a_-see attached timeline and LSP plan "/>
    <m/>
    <n v="3000"/>
    <n v="3000"/>
  </r>
  <r>
    <s v="Library Information Systems"/>
    <s v="LSP"/>
    <x v="24"/>
    <s v="Supplies: Software"/>
    <s v="$60,000 yr for additional databases, including eBooks, that would support STEM and CTE areas and expanding our current database holdings (Science Direct, Web of Knowledge) _x000a_$100 yr for Socrative-Pro account, interactive tool for students for classroom polling College Goals: III, I and II"/>
    <m/>
    <n v="60100"/>
    <n v="60100"/>
  </r>
  <r>
    <s v="Library Information Systems"/>
    <s v="LSP"/>
    <x v="24"/>
    <s v="Supplies: Books, Magazines, and/or Periodicals"/>
    <s v="$4119 for District-wide site license to digital Chronicle of Higher Education/increase faculty, admin and student awareness of higher ed issues _x000a_$20,000 additional to expand access to Kanopy/use of Kanopy has consistently outpaced our budget and as streaming services replace DVDs (most computers don’t have DVD players) we must keep pace _x000a_$50,000 stable budget for books/as seen above, our books budget fluctuates drastically. $50k annually is needed to ensure we can maintain our collection and meet the needs of students and new programs_x000a_-All of the above items have been requested in previous APUs and PRs _x000a_ College Goals: I, II"/>
    <m/>
    <n v="74119"/>
    <n v="74119"/>
  </r>
  <r>
    <s v="Library Information Systems"/>
    <s v="LSP"/>
    <x v="24"/>
    <s v="Supplies: Instructional Supplies"/>
    <s v="$3,500 yr additional for supplies such as new calculators, whiteboard refresh in our study rooms, chargers for students_x000a__x000a_College Goals: V_x000a_Per CCC Long-Range Master Plan &amp; BCC EMP-commit to the challenges of Unmet Student Needs &amp; Demand for Technology &amp; Online Education"/>
    <m/>
    <n v="3500"/>
    <n v="3500"/>
  </r>
  <r>
    <s v="Library Information Systems"/>
    <s v="LSP"/>
    <x v="24"/>
    <s v="Supplies: Non-Instructional Supplies"/>
    <s v="$2,000 yr additional for color printer cartridges, pens, colored paper , $500 outreach &amp; event programming materials_x000a_College Goals: V"/>
    <m/>
    <n v="2500"/>
    <n v="2500"/>
  </r>
  <r>
    <s v="Library Information Systems"/>
    <s v="LSP"/>
    <x v="24"/>
    <s v="Supplies: Library Collections"/>
    <s v="$1,500 additional  for book processing supplies_x000a_College Goals: V_x000a_ACRL Standards for Libraries in Higher Education"/>
    <m/>
    <n v="1500"/>
    <n v="1500"/>
  </r>
  <r>
    <s v="Library Information Systems"/>
    <s v="LSP"/>
    <x v="24"/>
    <s v="Technology &amp; Equipment: New"/>
    <s v="Wireless printing system (GoPrint or PrinterOn)/to streamline technology services and keep pace with technology plans ($20,000 to initiate and $3,400 yearly contract) _x000a_- Print card machine that takes credit cards_x000a_- Standing desk for the reference area (WorkFit-SR, 1 Monitor, Sit-Stand Desktop Workstation $700)_x000a_- 44 chromebooks with shells ($400)_x000a_-1 chromebook cart (40 capacity)_x000a_-20 chromebook carrying cases and chargers ($100) _x000a_-20 mobile hotspots 2gb month ($50/month)_x000a_/support student success increase student access to tools needed for education. _x000a__x000a_Per CCC Long-Range Master Plan &amp; BCC EMP-commit to the challenges of Unmet Student Needs &amp; Demand for Technology &amp; Online Education_x000a_-----_x000a_**Additional needs for new service point for expansion of library footprint _x000a_*scanner ($120.00) _x000a_*Epson receipt printer ($600)_x000a_*Circulation desk computer station ($2800) _x000a_*mobile scanner ($750) _x000a_*Tablet for classroom scanning ($1,800) _x000a__x000a_Justification: see the BCC Facilities master plan, expansion of the library, College Goals: V"/>
    <m/>
    <n v="61470"/>
    <n v="61470"/>
  </r>
  <r>
    <s v="Library Information Systems"/>
    <s v="LSP"/>
    <x v="24"/>
    <s v="Technology &amp; Equipment: Replacement"/>
    <s v="20 Chromebooks replacement ($8000)-_x000a_-16 Desktop Refresh  ($25,000)_x000a_/support student success maintain student access to tools needed for education_x000a_Per CCC Long-Range Master Plan &amp; BCC EMP-commit to the challenges of Unmet Student Needs &amp; Demand for Technology &amp; Online Education_x000a_-Receipt printer needed for LSP migration ($600) _x000a_College Goals: I and V "/>
    <m/>
    <n v="33000"/>
    <n v="33000"/>
  </r>
  <r>
    <s v="Library Information Systems"/>
    <s v="LSP"/>
    <x v="24"/>
    <s v="Facilities: Classrooms"/>
    <s v="furniture reconfiguration of current teaching lab (126) to facilitate group learning "/>
    <m/>
    <n v="50000"/>
    <n v="50000"/>
  </r>
  <r>
    <s v="Library Information Systems"/>
    <s v="LSP"/>
    <x v="24"/>
    <s v="Facilities: Offices"/>
    <s v="furnishings for additional lib tech office _x000a_*furnishings for additional librarian office _x000a_*furnishings + shelving for AV office"/>
    <m/>
    <n v="60000"/>
    <n v="60000"/>
  </r>
  <r>
    <s v="Library Information Systems"/>
    <s v="LSP"/>
    <x v="24"/>
    <s v="Facilities: Labs"/>
    <s v="These are resource request items for an innovation lab if the library gets more space._x000a_ - Pico boards starter kit ($70 each x 10)=$700_x000a_- soldering guns ($80 each x 2)= $800_x000a_ - Vinyl cutter ($350) = $350_x000a_ - 3D printer ($2500) = $2,500_x000a_- 3D printer filament ($45 each x 15) = $675_x000a_- Arduino coding kit ($120 each x 10) = $1200_x000a_- sewing machine ($500) = $1200_x000a_- vent system (unknown) _x000a_- coding computers ($700 each x 2) _x000a__x000a_College Goals: I, III, V"/>
    <m/>
    <n v="8125"/>
    <n v="8125"/>
  </r>
  <r>
    <s v="Library Information Systems"/>
    <s v="LSP"/>
    <x v="24"/>
    <s v="Facilities: Other"/>
    <s v="Renovation of library footprint to accommodate expansion_x000a_*Demolition of wall + renovation of space between the LRC/counseling office/Assessment office (interior wall removal + shelving area added + staff room in between)  + architectural consultation  + furniture upgrade + furniture for Innovation lab _x000a_Installation of venting system in the Innovation Lab _x000a__x000a_See BCC Facilities Master Plan_x000a_College Goals: V  "/>
    <m/>
    <n v="1000000"/>
    <n v="1000000"/>
  </r>
  <r>
    <s v="Library Information Systems"/>
    <s v="LSP"/>
    <x v="24"/>
    <s v="Library: Library Materials"/>
    <s v="Additional $5,000 requested to support textbook loan program, digital library materials, _x000a__x000a_College Goals I,V_x000a_BCC EMP Challenge-Unmet Student Needs_x000a_ and Untapped Student Populations"/>
    <m/>
    <n v="5000"/>
    <n v="5000"/>
  </r>
  <r>
    <s v="Library Information Systems"/>
    <s v="LSP"/>
    <x v="24"/>
    <s v="Library: Library Collections"/>
    <s v="$50,000 stable budget for books/as seen above, our books budget fluctuates drastically. $50k annually is needed to ensure we can maintain our collection and meet the needs of students and new programs and expand collection for new library footprint _x000a_-Requested previously in  APUs and PRs _x000a_College Goals: II and III"/>
    <m/>
    <n v="50000"/>
    <n v="50000"/>
  </r>
  <r>
    <s v="Mathematics"/>
    <s v="MATH"/>
    <x v="25"/>
    <s v="Personnel: Classified Staff"/>
    <s v="Help with Math department projects, LRC coordination, Math web site maintenance and student OER resources"/>
    <m/>
    <m/>
    <n v="0"/>
  </r>
  <r>
    <s v="Mathematics"/>
    <s v="MATH"/>
    <x v="25"/>
    <s v="Personnel: Student Worker"/>
    <s v="Embedded tutors for new support courses and other courses"/>
    <m/>
    <m/>
    <n v="0"/>
  </r>
  <r>
    <s v="Mathematics"/>
    <s v="MATH"/>
    <x v="25"/>
    <s v="Personnel: Part Time Faculty"/>
    <s v="A dedicated counselor (5-10 hours a week) focused on heling students in support classes that would result in more collaboration with student services for students required to take the support courses.  "/>
    <m/>
    <m/>
    <n v="0"/>
  </r>
  <r>
    <s v="Mathematics"/>
    <s v="MATH"/>
    <x v="25"/>
    <s v="Personnel: Full Time Faculty"/>
    <s v="A dedicated counselor (5-10 hours a week) focused on heling students in support classes that would result in more collaboration with student services for students required to take the support courses"/>
    <m/>
    <m/>
    <n v="0"/>
  </r>
  <r>
    <s v="Mathematics"/>
    <s v="MATH"/>
    <x v="25"/>
    <s v="Professional Development: Department-wide PD "/>
    <s v="Faculty Stipends for:  AB705 implementation, Guided Pathways, Developing non-credit courses to be offered at the Adult school.  $500 per faculty member"/>
    <m/>
    <m/>
    <n v="0"/>
  </r>
  <r>
    <s v="Mathematics"/>
    <s v="MATH"/>
    <x v="25"/>
    <s v="Professional Development: Individual PD "/>
    <s v="Retraining in Statistics. $500 per faculty member"/>
    <m/>
    <m/>
    <n v="0"/>
  </r>
  <r>
    <s v="Mathematics"/>
    <s v="MATH"/>
    <x v="25"/>
    <s v="Supplies: Instructional Supplies"/>
    <s v="Classroom set of TI84 Plus CE graphic calculators (30 calculators with charging station and cables)"/>
    <m/>
    <n v="4500"/>
    <n v="4500"/>
  </r>
  <r>
    <s v="Mathematics"/>
    <s v="MATH"/>
    <x v="25"/>
    <s v="Technology &amp; Equipment: Replacement"/>
    <s v="Replace desktop computers in room 353 and room 355 for Math department faculty.  Update laptops for Math faculty,(consider purchasing Mac Book Pros ), Toner cartridges for printer used by Math faculty in a year.  "/>
    <m/>
    <n v="21500"/>
    <n v="21500"/>
  </r>
  <r>
    <s v="Mathematics"/>
    <s v="MATH"/>
    <x v="25"/>
    <s v="Facilities: Classrooms"/>
    <s v="Classroom analysis to ensure that Math classes fit in their classroom. Also the department requests more permanent use of room 322 and permanent use of another classroom to store the new laptop cart and hold classes."/>
    <m/>
    <m/>
    <n v="0"/>
  </r>
  <r>
    <s v="Mathematics"/>
    <s v="MATH"/>
    <x v="25"/>
    <s v="Facilities: Offices"/>
    <s v="Dedicated office space is needed for adjunct faculty.  Currently more than 12 part timers share one desk in room 355."/>
    <m/>
    <m/>
    <n v="0"/>
  </r>
  <r>
    <s v="Mathematics"/>
    <s v="MATH"/>
    <x v="25"/>
    <s v="Facilities: Other"/>
    <s v="In Classrooms 1, 2, 3 at 2000 Center St."/>
    <m/>
    <m/>
    <n v="0"/>
  </r>
  <r>
    <s v="Mathematics"/>
    <s v="MATH"/>
    <x v="25"/>
    <s v="Other"/>
    <s v="Food budget to continue tutor training sessions, $35 AMATYC membership to participate in the annual student mathlete competition"/>
    <m/>
    <n v="35"/>
    <n v="35"/>
  </r>
  <r>
    <s v="Modern Languages"/>
    <m/>
    <x v="26"/>
    <m/>
    <s v="No resources listed."/>
    <m/>
    <m/>
    <n v="0"/>
  </r>
  <r>
    <s v="Business, Science, Multimedia, CS"/>
    <s v="MMART"/>
    <x v="27"/>
    <s v="Personnel: Classified Staff"/>
    <s v="department coordinator"/>
    <n v="62000"/>
    <m/>
    <n v="62000"/>
  </r>
  <r>
    <s v="Business, Science, Multimedia, CS"/>
    <s v="MMART"/>
    <x v="27"/>
    <s v="Personnel: Student Worker"/>
    <s v="We need to increase student workers in the classrooms and Labs - students are more successful when they have a student worker to assist in addition to the teacher. Especially in beginning classes. While the IA situation is still in flux we need to ensure that we have enough student help to sustain student success. 20K per semester - 40K for year part to go to summer."/>
    <n v="120000"/>
    <m/>
    <n v="120000"/>
  </r>
  <r>
    <s v="Business, Science, Multimedia, CS"/>
    <s v="MMART"/>
    <x v="27"/>
    <s v="Personnel: Part Time Faculty"/>
    <s v="We need to develop digital imaging illustration and potentially hire new higher level Motion graphics teacher to teach once a year. Animation and Game are slowly expanding and needs are for additional 3D teacher and level design teacher. rates subject to industry experience - highest step is step 7 last column - (92 per contact lecture hour x 4) x 17.5 x 2 4 additional PT aprox $52K per year "/>
    <n v="51520"/>
    <m/>
    <n v="51520"/>
  </r>
  <r>
    <s v="Business, Science, Multimedia, CS"/>
    <s v="MMART"/>
    <x v="27"/>
    <s v="Personnel: Full Time Faculty"/>
    <s v="We foresee a replacement teacher for FT faculty who will retire in a couple of years and a possible generalist for MMART focused in on the beginning courses. (1-2 years request). If Animation and Game continue to grow we may look for an FT in 3-5 years. 1 replacement teacher for retirement, 1 generalist, 1 Animation/Game - 220,000 staggered over 3 years"/>
    <n v="220000"/>
    <m/>
    <n v="220000"/>
  </r>
  <r>
    <s v="Business, Science, Multimedia, CS"/>
    <s v="MMART"/>
    <x v="27"/>
    <s v="Professional Development: Department-wide PD "/>
    <s v="Design thinking training "/>
    <m/>
    <n v="40000"/>
    <n v="40000"/>
  </r>
  <r>
    <s v="Business, Science, Multimedia, CS"/>
    <s v="MMART"/>
    <x v="27"/>
    <s v="Professional Development: Individual PD "/>
    <s v="Animation/industry specific conferences to keep up on new trends and expectations such as NAB in Vegas, Game developers conference in San Francisco, Siggraph LA/Canada, Animation conference depending on year each conference cost is approx 1200 for ticket (4,800 per year) then hotel and flights - additional 1500 (6,000 per year ) 10.800 x 3 = 32,400 for 3 years."/>
    <m/>
    <n v="32400"/>
    <n v="32400"/>
  </r>
  <r>
    <s v="Business, Science, Multimedia, CS"/>
    <s v="MMART"/>
    <x v="27"/>
    <s v="Supplies: Software"/>
    <s v="Plugins for Video + ProTools update- Sound design; Editing Plugin &amp;amp; Stock Footage; Plugins for Animation - After effects - Bao Bones @99puX41 = 4,059; Substance painter/designer - industry standard - 262.84, permanent license - x 41 = 12,000_x000a_Zbrush additional 10 seats at 475 per seat - 4,750;  Toon boom and storyboard pro - in 3 years - upgrade - $150 x 41 = 7000 approx; VR plugins - tilt brush = 20.00 x 41 = $820; Other Plugins for VR/AR - 2,000K; C4D plugins - particle effects check on price 12,00K_x000a_https://insydium.ltd/shop/index.php?route=product/product&amp;amp;product_id=50"/>
    <m/>
    <n v="67329"/>
    <n v="67329"/>
  </r>
  <r>
    <s v="Business, Science, Multimedia, CS"/>
    <s v="MMART"/>
    <x v="27"/>
    <s v="Supplies: Books, Magazines, and/or Periodicals"/>
    <s v="800 per year"/>
    <m/>
    <n v="2400"/>
    <n v="2400"/>
  </r>
  <r>
    <s v="Business, Science, Multimedia, CS"/>
    <s v="MMART"/>
    <x v="27"/>
    <s v="Supplies: Instructional Supplies"/>
    <s v="sd cards - video disposables, dry erase markers and paper and ink, Clay for stop-motion wire etc - approx 15K per year"/>
    <m/>
    <n v="45000"/>
    <n v="45000"/>
  </r>
  <r>
    <s v="Business, Science, Multimedia, CS"/>
    <s v="MMART"/>
    <x v="27"/>
    <s v="Supplies: Non-Instructional Supplies"/>
    <s v="Office supplies - folders, drives for backup - general postits"/>
    <m/>
    <n v="3000"/>
    <n v="3000"/>
  </r>
  <r>
    <s v="Business, Science, Multimedia, CS"/>
    <s v="MMART"/>
    <x v="27"/>
    <s v="Technology &amp; Equipment: New"/>
    <s v="Wacom Cintiq 16” @650 per unit - $26,650. New VR lab to be built out can be used across 3 strands in MMART - the cost of the room set up - sensors to ceiling power in the ceiling for sensors - curtains to break signal - 30K - 40 new computers 3500 per computer -_x000a_$143,500. Portable Lab carts for flexible 41 laptops and 3 carts - 2K, per unit - 2.5 k for carts.  For Video please see link: https://docs.google.com/spreadsheets/d/1LQFuKXGqX7sqswOR0Ymp-rZ9ajCd1PHanlfaJ-ddqvw/edit#gid=239829569. For Photo please see link: https://docs.google.com/spreadsheets/d/1sOkpv4zwi3FgY5E64hSpQFz5Kq66GZL7Z4H85ovoKiY/edit#gid=1732671158 "/>
    <m/>
    <n v="389250"/>
    <n v="389250"/>
  </r>
  <r>
    <s v="Business, Science, Multimedia, CS"/>
    <s v="MMART"/>
    <x v="27"/>
    <s v="Technology &amp; Equipment: Replacement"/>
    <s v="227 in 3 years will be 6 years old and will need replaced. (5000 k x 41 = 205,000) _x000a_Replacement video equipment see link: https://docs.google.com/spreadsheets/d/1LQFuKXGqX7s_x000a_qswOR0Ymp-rZ9ajCd1PHanlfaJ-ddqvw/edit#gid=239829569_x000a_Video Equipment Repair, Printer replacement 30K over 3 years"/>
    <m/>
    <n v="252900"/>
    <n v="252900"/>
  </r>
  <r>
    <s v="Business, Science, Multimedia, CS"/>
    <s v="MMART"/>
    <x v="27"/>
    <s v="Facilities: Classrooms"/>
    <s v="Design thinking space - space for exploration and innovation for students part class part extra curricular - white boards, supplies, hands-on"/>
    <m/>
    <m/>
    <n v="0"/>
  </r>
  <r>
    <s v="Business, Science, Multimedia, CS"/>
    <s v="MMART"/>
    <x v="27"/>
    <s v="Facilities: Offices"/>
    <s v="Offices for part time faculty - with 27 faculty we cannot fit in one office space."/>
    <m/>
    <m/>
    <n v="0"/>
  </r>
  <r>
    <s v="Business, Science, Multimedia, CS"/>
    <s v="MMART"/>
    <x v="27"/>
    <s v="Facilities: Labs"/>
    <s v="we need a space like the writing workshop lab where we have a combo of tables and computers for Design thinking processes - we need an additional lab for evening program a multi-purpose lab/lecture for laptops - larger studio space for video"/>
    <m/>
    <m/>
    <n v="0"/>
  </r>
  <r>
    <s v="Business, Science, Multimedia, CS"/>
    <s v="MMART"/>
    <x v="27"/>
    <s v="Facilities: Other"/>
    <s v="VR Lab/ Design Thinking space"/>
    <m/>
    <m/>
    <n v="0"/>
  </r>
  <r>
    <s v="Business, Science, Multimedia, CS"/>
    <s v="MMART"/>
    <x v="27"/>
    <s v="Other"/>
    <s v="Food for events: Showcase, Faculty Advising, Classroom and events, Holiday Open House @ 800/yr; PR/Advertising on Social Media @ 1500/yr "/>
    <m/>
    <n v="6900"/>
    <n v="6900"/>
  </r>
  <r>
    <m/>
    <s v="MUSIC"/>
    <x v="28"/>
    <m/>
    <s v="No resources are being requested at this time. "/>
    <n v="0"/>
    <n v="0"/>
    <n v="0"/>
  </r>
  <r>
    <s v="Student Services"/>
    <s v="NextUP"/>
    <x v="29"/>
    <s v="Personnel: Classified Staff"/>
    <s v="1 clerical assistant"/>
    <n v="35000"/>
    <n v="12250"/>
    <n v="47250"/>
  </r>
  <r>
    <s v="Student Services"/>
    <s v="NextUP"/>
    <x v="29"/>
    <s v="Personnel: Student Worker"/>
    <s v="2 student workers, 2 tutors"/>
    <n v="32000"/>
    <m/>
    <n v="32000"/>
  </r>
  <r>
    <s v="Student Services"/>
    <s v="NextUP"/>
    <x v="29"/>
    <s v="Personnel: Full Time Faculty"/>
    <s v="Counselor/Coordinator"/>
    <n v="90000"/>
    <n v="30000"/>
    <n v="120000"/>
  </r>
  <r>
    <s v="Student Services"/>
    <s v="NextUP"/>
    <x v="29"/>
    <s v="Professional Development: Department-wide PD "/>
    <s v="Professional development is an important part of NextUp program continued improvement and success. Training includes: customer service, technology to improve job performance - Microsoft office, Starfish, PeopleSoft, Outlook 365, Adobe Acrobat Pro"/>
    <m/>
    <n v="1000"/>
    <n v="1000"/>
  </r>
  <r>
    <s v="Student Services"/>
    <s v="NextUP"/>
    <x v="29"/>
    <s v="Professional Development: Individual PD "/>
    <s v="State training and conference attendance to stay abreast of best practices and current guidelines and research for the program. "/>
    <m/>
    <n v="1500"/>
    <n v="1500"/>
  </r>
  <r>
    <s v="Student Services"/>
    <s v="NextUP"/>
    <x v="29"/>
    <s v="Technology &amp; Equipment: Replacement"/>
    <s v="2 desktop computers workstations"/>
    <m/>
    <n v="3000"/>
    <n v="3000"/>
  </r>
  <r>
    <s v="Student Services"/>
    <s v="NextUP"/>
    <x v="29"/>
    <s v="Facilities: Labs"/>
    <s v="Computer lab - TBD"/>
    <m/>
    <m/>
    <n v="0"/>
  </r>
  <r>
    <s v="Student Services"/>
    <s v="NextUP"/>
    <x v="29"/>
    <s v="Other"/>
    <s v="Work stations for clerical assistant, work station for student worker - TBD"/>
    <m/>
    <m/>
    <n v="0"/>
  </r>
  <r>
    <s v="Administration"/>
    <s v="OI"/>
    <x v="30"/>
    <s v="Personnel: Classified Staff"/>
    <s v="Curriculum and Assessment specialist to be 100% Curriculum Specialist. Currently this position is 50% Curriculum support and 50% Assessment Suport. 30% for Classified Staff to support Assessment."/>
    <n v="15277.2"/>
    <m/>
    <n v="15277.2"/>
  </r>
  <r>
    <s v="Administration"/>
    <s v="OI"/>
    <x v="30"/>
    <s v="Personnel: Student Worker"/>
    <s v="Part-time student worker to support curriculum and assessment specialist with validation of curriculum information, cross-referencing of intake materials."/>
    <n v="7000"/>
    <m/>
    <n v="7000"/>
  </r>
  <r>
    <s v="Administration"/>
    <s v="OI"/>
    <x v="30"/>
    <s v="Professional Development: Department-wide PD "/>
    <s v="Distance Education Committee and faculty training for DE with OEI standard and ruberics OEI Conference and training CANVAS/Instructure training"/>
    <n v="7000"/>
    <m/>
    <n v="7000"/>
  </r>
  <r>
    <s v="Administration"/>
    <s v="OI"/>
    <x v="30"/>
    <s v="Technology &amp; Equipment: Replacement"/>
    <s v="Auditorium: needs update of programming for new equipment integration. $12,000 + $8,000 installation cost."/>
    <n v="20000"/>
    <m/>
    <n v="20000"/>
  </r>
  <r>
    <s v="Administration"/>
    <s v="OI"/>
    <x v="30"/>
    <s v="Technology &amp; Equipment: Replacement"/>
    <s v="227: new wiring and AV control system to accommodate new projection, replace current 2 HD LCD projector. $2,500 + $7,500 installation cost."/>
    <n v="10000"/>
    <m/>
    <n v="10000"/>
  </r>
  <r>
    <s v="Administration"/>
    <s v="OI"/>
    <x v="30"/>
    <s v="Technology &amp; Equipment: Replacement"/>
    <s v="Classrooms 14, 15, 31, 32, 33, 34: HD LCD projector, Wiring and control system to accommodate new projection. $7,500 + $7,500 installation cost"/>
    <n v="15000"/>
    <m/>
    <n v="15000"/>
  </r>
  <r>
    <s v="Administration"/>
    <s v="OI"/>
    <x v="30"/>
    <s v="Technology &amp; Equipment: Replacement"/>
    <s v="Classrooms: 51, 52, 53, 54, 55, 57, 126, 125: HD LCD projector, wiring and control system to accommodate new projection. $7,500 + $7,500 installation cost."/>
    <n v="15000"/>
    <m/>
    <n v="15000"/>
  </r>
  <r>
    <s v="Administration"/>
    <s v="OI"/>
    <x v="30"/>
    <s v="Technology &amp; Equipment: Replacement"/>
    <s v="Classrooms: 212. 213. 214. 216. 218, 223, 226: HD LCD projector, wiring and control system to accommodate new projection. $7,500 + $7,500 omsta;;atopm cost."/>
    <n v="15000"/>
    <m/>
    <n v="15000"/>
  </r>
  <r>
    <s v="Administration"/>
    <s v="OI"/>
    <x v="30"/>
    <s v="Technology &amp; Equipment: Replacement"/>
    <s v="Classrooms 311, 313, 315, 316, 321: HD LCD projector, wiring and control system to accommodate new projection.  $7,500 + $7,500 installation cost."/>
    <n v="15000"/>
    <m/>
    <n v="15000"/>
  </r>
  <r>
    <s v="Administration"/>
    <s v="OI"/>
    <x v="30"/>
    <s v="Facilities: Classrooms"/>
    <s v="Screen for Art studio 413"/>
    <n v="15000"/>
    <n v="10000"/>
    <n v="25000"/>
  </r>
  <r>
    <s v="Administration"/>
    <m/>
    <x v="31"/>
    <s v="Personnel: Classified Staff"/>
    <s v="Web Content Developer: currently frozen, position is critical for ongoing work with website refresh and supporting Canvas online training. "/>
    <n v="112000"/>
    <m/>
    <n v="112000"/>
  </r>
  <r>
    <s v="Administration"/>
    <m/>
    <x v="31"/>
    <s v="Personnel: Classified Staff"/>
    <s v="Staff Assistant - BCC is only campus that has one staff assistant to serve the Office of the President. Even the Office of the Chancellor has two staff assistants. The second staff assistant will increase capacity to process financial activities, external relations for fundraising, and accreditation related activities. "/>
    <n v="86000"/>
    <m/>
    <n v="86000"/>
  </r>
  <r>
    <s v="Administration"/>
    <m/>
    <x v="31"/>
    <s v="Personnel: Classified Staff"/>
    <s v="Consultant - Services for Advancement &amp; Fundraising Activities, including event coordination and grant writing."/>
    <n v="40000"/>
    <m/>
    <n v="40000"/>
  </r>
  <r>
    <s v="Administration"/>
    <m/>
    <x v="31"/>
    <s v="Personnel: Student Worker"/>
    <s v="1 part time student worker - support for Public Information Office for flyer creation and postings, social media, in reach and outreach activities. "/>
    <n v="10000"/>
    <m/>
    <n v="10000"/>
  </r>
  <r>
    <s v="Administration"/>
    <m/>
    <x v="31"/>
    <s v="Professional Development: Department-wide PD "/>
    <s v="Council for Advancement and Support of Education (CASE) for President, VP of Instruction, VP of Student Services, Public Information Officer - conferences and workshops"/>
    <n v="5000"/>
    <m/>
    <n v="5000"/>
  </r>
  <r>
    <s v="Administration"/>
    <m/>
    <x v="31"/>
    <s v="Professional Development: Individual PD "/>
    <s v="Annual conference/workshops for College Researcher - CAIR (California Association for Institutional Researchers), Institutional Effectiveness Planning Initiative (IEPI), and Research and Planning (RP) Group. "/>
    <n v="5000"/>
    <m/>
    <n v="5000"/>
  </r>
  <r>
    <s v="Administration"/>
    <m/>
    <x v="31"/>
    <s v="Professional Development: Individual PD "/>
    <s v="Annual conferences/workshops for Public Information Officer: California Association of Public Information Officials (CAPIO), National Information Officers Association (NIOA), and workshops on Graphic Design and Web Content Development."/>
    <n v="5000"/>
    <m/>
    <n v="5000"/>
  </r>
  <r>
    <s v="Administration"/>
    <m/>
    <x v="31"/>
    <s v="Supplies: Software"/>
    <s v="Annual subscriptions: Qualtrics, website hosting, and social media."/>
    <n v="15000"/>
    <m/>
    <n v="15000"/>
  </r>
  <r>
    <s v="Administration"/>
    <m/>
    <x v="31"/>
    <s v="Supplies: Non-Instructional Supplies"/>
    <s v="Office supplies for Office of President, Executive Assistant, Public Information Officer, College Researcher, Web Content Developer: printer ink, printer paper, college promotional materials (swag)"/>
    <n v="10000"/>
    <m/>
    <n v="10000"/>
  </r>
  <r>
    <s v="Administration"/>
    <m/>
    <x v="31"/>
    <s v="Other"/>
    <s v="Marketing and social media services to increase visibility for enrollment - AC transit ads, Bart ads, Radio Ads, Glacier Ads, Billboards, Mongoose Text Messaging"/>
    <n v="60000"/>
    <m/>
    <n v="60000"/>
  </r>
  <r>
    <s v="Administration"/>
    <m/>
    <x v="32"/>
    <s v="Personnel: Classified Staff"/>
    <s v="Student Equity and Achievement"/>
    <n v="87096"/>
    <n v="51967"/>
    <n v="139063"/>
  </r>
  <r>
    <s v="Administration"/>
    <m/>
    <x v="32"/>
    <s v="Professional Development: Department-wide PD "/>
    <s v="Local SEAP Training, Annual Title IX Training, Annual Behavioral Intervention Team training, Annual UC and CSU Counselor Conferences"/>
    <n v="4000"/>
    <m/>
    <n v="4000"/>
  </r>
  <r>
    <s v="Administration"/>
    <m/>
    <x v="32"/>
    <s v="Professional Development: Individual PD "/>
    <s v="Chief Student Services Officer Conference and Membership, ACCCA Conference and Board meetings"/>
    <n v="4500"/>
    <m/>
    <n v="4500"/>
  </r>
  <r>
    <s v="Administration"/>
    <m/>
    <x v="32"/>
    <s v="Supplies: Software"/>
    <s v="Maxient-A software program for managing behavior records. It provides Centralized reporting and recordkeeping for discipline and Title IX incidents. This would also support Clery Reporting. "/>
    <n v="15000"/>
    <m/>
    <n v="15000"/>
  </r>
  <r>
    <s v="Administration"/>
    <m/>
    <x v="32"/>
    <s v="Facilities: Offices"/>
    <s v="Due to the heavy student use in a small existing space and a strong and consistent interest in transfer a large space is needed for the Career and Transfer Center. "/>
    <m/>
    <m/>
    <n v="0"/>
  </r>
  <r>
    <s v="Administration"/>
    <s v="PHIL"/>
    <x v="33"/>
    <m/>
    <s v="No resources listed."/>
    <m/>
    <m/>
    <n v="0"/>
  </r>
  <r>
    <s v="Social Sciences "/>
    <s v="POSCI"/>
    <x v="34"/>
    <s v="Technology &amp; Equipment: Replacement"/>
    <s v="Work computers/laptops to faculty on a 4-year cycle"/>
    <m/>
    <n v="10000"/>
    <n v="10000"/>
  </r>
  <r>
    <s v="Social Sciences "/>
    <s v="POSCI"/>
    <x v="34"/>
    <s v="Facilities: Other"/>
    <s v="Funding for class field trips - reimbursement for transportation, admission (if applicable)"/>
    <m/>
    <n v="1000"/>
    <n v="1000"/>
  </r>
  <r>
    <s v="Social Sciences "/>
    <s v="POSCI"/>
    <x v="34"/>
    <s v="Other"/>
    <s v="Stipends for part-time faculty for participating in assessment efforts"/>
    <m/>
    <n v="2000"/>
    <n v="2000"/>
  </r>
  <r>
    <s v="Social Sciences "/>
    <s v="POSCI"/>
    <x v="34"/>
    <s v="Other"/>
    <s v="Social Sciences speakers' series: transportation for speakers and honoraria"/>
    <m/>
    <n v="10000"/>
    <n v="10000"/>
  </r>
  <r>
    <s v="Social Sciences "/>
    <s v="POSCI"/>
    <x v="34"/>
    <s v="Professional Development: Department-wide PD "/>
    <s v="Increased support for faculty professional membership and travel to regional, national, and international conferences. "/>
    <m/>
    <n v="5000"/>
    <n v="5000"/>
  </r>
  <r>
    <s v="Student Services"/>
    <s v="PSSD"/>
    <x v="35"/>
    <s v="Personnel: Classified Staff"/>
    <s v="clerical assistant - needed for front desk office operations, data management, test proctoring and student tutoring. "/>
    <n v="40000"/>
    <n v="39000"/>
    <n v="79000"/>
  </r>
  <r>
    <s v="Student Services"/>
    <s v="PSSD"/>
    <x v="35"/>
    <s v="Personnel: Student Worker"/>
    <s v="for additional clerical support, note-taking and alternate media assistance to ensure services are rendered in a timely manner to students with disabilities. "/>
    <n v="10200"/>
    <n v="173"/>
    <n v="10373"/>
  </r>
  <r>
    <s v="Student Services"/>
    <s v="PSSD"/>
    <x v="35"/>
    <s v="Personnel: Full Time Faculty"/>
    <s v="Full-time PSSD counselor to provide specialized academic counseling services to students with disabilities, that may include but not limited to prescribing academic adjustments, specialized course planning, and career-vocational counseling."/>
    <n v="75000"/>
    <n v="46000"/>
    <n v="121000"/>
  </r>
  <r>
    <s v="Student Services"/>
    <s v="PSSD"/>
    <x v="35"/>
    <s v="Personnel: Full Time Faculty"/>
    <s v="assistive technology instructor to increase student's access to technology and to increase the likelihood of retention and success of BCC students with disabilities. Request to identify funding that will provide training to students on the use of adaptive technology for completion of coursework. "/>
    <n v="75500"/>
    <n v="46000"/>
    <n v="121500"/>
  </r>
  <r>
    <s v="Student Services"/>
    <s v="PSSD"/>
    <x v="35"/>
    <s v="Professional Development: Department-wide PD "/>
    <s v="Universal design, adaptive technology for greater student access and crisis intervention."/>
    <m/>
    <n v="3000"/>
    <n v="3000"/>
  </r>
  <r>
    <s v="Student Services"/>
    <s v="PSSD"/>
    <x v="35"/>
    <s v="Professional Development: Individual PD "/>
    <s v="personnel in assistive technology, American Sign Language, disability and legal updates, program development, college transfer conferences, and student service conferences."/>
    <m/>
    <n v="3000"/>
    <n v="3000"/>
  </r>
  <r>
    <s v="Student Services"/>
    <s v="PSSD"/>
    <x v="35"/>
    <s v="Supplies: Software"/>
    <s v="Data management system (Accessible Information Management - AIM) to be utilized for the PSSD office to manage student information and expedite DSPS services for student success in receiving timely accommodation needs for classes. $7,385/ annual or $14,103 (3-year subscription)."/>
    <m/>
    <n v="14103"/>
    <n v="14103"/>
  </r>
  <r>
    <s v="Student Services"/>
    <s v="PSSD"/>
    <x v="35"/>
    <s v="Supplies: Software"/>
    <s v="maintain and/or upgrade software agreements and licenses for: Kurweil 3000, Kurzweil 1000, JAWS, Magic, ZoomText, OmniPage, Duxbury for Windows, &amp; MathType"/>
    <m/>
    <n v="22250"/>
    <n v="22250"/>
  </r>
  <r>
    <s v="Student Services"/>
    <s v="PSSD"/>
    <x v="35"/>
    <s v="Supplies: Software"/>
    <s v="Test battery required to perform adult learning disability tested."/>
    <m/>
    <n v="2800"/>
    <n v="2800"/>
  </r>
  <r>
    <s v="Student Services"/>
    <s v="PSSD"/>
    <x v="35"/>
    <s v="Supplies: Books, Magazines, and/or Periodicals"/>
    <s v="1) Diagnostic Statistical Manuals - V for PSSD counselors to reference mental health disabilities. 2) Subscription to Disability Compliance for Higher Education (DCHE) for professional journal for legal updates. "/>
    <m/>
    <n v="4349"/>
    <n v="4349"/>
  </r>
  <r>
    <s v="Student Services"/>
    <s v="PSSD"/>
    <x v="35"/>
    <s v="Supplies: Instructional Supplies"/>
    <s v="Increase number of SmartPen notetaking paper, ink cartridges and cases made available for students"/>
    <m/>
    <n v="1000"/>
    <n v="1000"/>
  </r>
  <r>
    <s v="Student Services"/>
    <s v="PSSD"/>
    <x v="35"/>
    <s v="Supplies: Non-Instructional Supplies"/>
    <s v="Replenish office supplies (paper, pens, file folders, staples, etc."/>
    <m/>
    <n v="3000"/>
    <n v="3000"/>
  </r>
  <r>
    <s v="Student Services"/>
    <s v="PSSD"/>
    <x v="35"/>
    <s v="Technology &amp; Equipment: New"/>
    <s v="Increase number of SmartPens for loan to students with disabilities to ensure equal access to course material and lectures."/>
    <m/>
    <n v="2000"/>
    <n v="2000"/>
  </r>
  <r>
    <s v="Student Services"/>
    <s v="PSSD"/>
    <x v="35"/>
    <s v="Technology &amp; Equipment: New"/>
    <s v="Two UbiDuos for accessible communication with DHH students"/>
    <m/>
    <n v="4000"/>
    <n v="4000"/>
  </r>
  <r>
    <s v="Student Services"/>
    <s v="PSSD"/>
    <x v="35"/>
    <s v="Technology &amp; Equipment: Replacement"/>
    <s v="3 desktop computers, 2 laptops or tablets"/>
    <m/>
    <n v="4000"/>
    <n v="4000"/>
  </r>
  <r>
    <s v="Student Services"/>
    <s v="PSSD"/>
    <x v="35"/>
    <s v="Facilities: Classrooms"/>
    <s v="Assistive Technology Classroom - a space will need to be identified for specialized instructional purposes. Classroom will need to be equipped with adaptive computers and equipment to provide access for students with disabilities to complete coursework assignments. "/>
    <m/>
    <m/>
    <n v="0"/>
  </r>
  <r>
    <s v="Student Services"/>
    <s v="PSSD"/>
    <x v="35"/>
    <s v="Facilities: Offices"/>
    <s v="PSSD Counseling Office - need for additional space to accommodate additional PSSD counseling staff."/>
    <m/>
    <m/>
    <n v="0"/>
  </r>
  <r>
    <s v="Student Services"/>
    <s v="PSSD"/>
    <x v="35"/>
    <s v="Facilities: Labs"/>
    <s v="PSSD Test Proctoring Room - Departmental need for a secondary room or expanded space for PSSD test proctoring services."/>
    <m/>
    <m/>
    <n v="0"/>
  </r>
  <r>
    <s v="Social Sciences "/>
    <s v="PSYCH"/>
    <x v="36"/>
    <s v="Personnel: Classified Staff"/>
    <s v="Online Education Specialist - hire a replacement for our online education specialist. Having an individual in house to deal with the online platform is essential to the ongoing function of our online platforms for student success. Also, many of us request a series of trainings and/or supportive audits to improve the compliance of our courses and assists with ADA.  "/>
    <n v="80000"/>
    <n v="20000"/>
    <n v="100000"/>
  </r>
  <r>
    <s v="Social Sciences "/>
    <s v="PSYCH"/>
    <x v="36"/>
    <s v="Personnel: Student Worker"/>
    <s v="Tutors - tutors are an important part of the success of students. Institutionalizing the tutoring program by hiring tutors every year would support student success. "/>
    <m/>
    <m/>
    <n v="0"/>
  </r>
  <r>
    <s v="Social Sciences "/>
    <s v="PSYCH"/>
    <x v="36"/>
    <s v="Personnel: Full Time Faculty"/>
    <s v="We have one of the largest programs in the social sciences and aside from Anthropology, the only discipline without two full time leads. Additionally, the current full time instructor is being asked to divide her time and focus on the HUSV program rather than focus on improving the psychology program. "/>
    <n v="120000"/>
    <m/>
    <n v="120000"/>
  </r>
  <r>
    <s v="Social Sciences "/>
    <s v="PSYCH"/>
    <x v="36"/>
    <s v="Professional Development: Department-wide PD "/>
    <s v="Many instructors are describing situations in which they are interacting with hostile students. Learning how to diffuse and prevent these interactions will serve both our students and instructors. Active learning is found to support critical thinking and learning of the material. To prepare our students for higher education and employment it might be worthwhile to learn new strategies for how to incorporate this into our curriculum. "/>
    <m/>
    <n v="50000"/>
    <n v="50000"/>
  </r>
  <r>
    <s v="Social Sciences "/>
    <s v="PSYCH"/>
    <x v="36"/>
    <s v="Supplies: Non-Instructional Supplies"/>
    <s v="To provide students with additional information about vocations in the field, educational pathways, and internship opportunities, it would be worthwhile to invite guest speaker to visit psychology classes over the course of the semester. "/>
    <m/>
    <n v="300"/>
    <n v="300"/>
  </r>
  <r>
    <s v="Social Sciences "/>
    <s v="PSYCH"/>
    <x v="36"/>
    <s v="Supplies: Library Collections"/>
    <s v="A video library would support instructors both within BCC and across the District. Many of these movies can be used to illustrate psychological concepts making them less abstract."/>
    <m/>
    <m/>
    <n v="0"/>
  </r>
  <r>
    <s v="Social Sciences "/>
    <s v="PSYCH"/>
    <x v="36"/>
    <s v="Technology &amp; Equipment: New"/>
    <s v="The program lead's computer is there years old and starting to fail in many areas. A new computer every three years would support their work. "/>
    <m/>
    <n v="1500"/>
    <n v="1500"/>
  </r>
  <r>
    <s v="Social Sciences "/>
    <s v="PSYCH"/>
    <x v="36"/>
    <s v="Technology &amp; Equipment: New"/>
    <s v="Students have access to Excel but it doesn't appear they can use the add-on analysis pack. Dataset development and analysis is a skill needed of psychology students and therefore paying for this add-on would increase employability of our students. "/>
    <m/>
    <m/>
    <n v="0"/>
  </r>
  <r>
    <s v="Social Sciences "/>
    <s v="PSYCH"/>
    <x v="36"/>
    <s v="Facilities: Offices"/>
    <s v="Many of our students, because of emergencies or other issues, are unable to take exams during specified times. A testing center would support students taking a test outside of class time. "/>
    <m/>
    <m/>
    <n v="0"/>
  </r>
  <r>
    <s v="Social Sciences "/>
    <s v="HUSV"/>
    <x v="37"/>
    <s v="Personnel: Student Worker"/>
    <s v="Continuation of embedded tutor program"/>
    <n v="6000"/>
    <n v="0"/>
    <n v="6000"/>
  </r>
  <r>
    <s v="Social Sciences "/>
    <s v="HUSV"/>
    <x v="37"/>
    <s v="Personnel: Full Time Faculty"/>
    <s v="2 Program coordinator (release for fall and spring semesters). the college has yet to hire a replacement for our online education specialist.  Having an individual in house to deal with the online platform is essential to the ongoing function of our online platforms for student success. "/>
    <n v="8000"/>
    <n v="0"/>
    <n v="8000"/>
  </r>
  <r>
    <s v="Social Sciences "/>
    <s v="HUSV"/>
    <x v="37"/>
    <s v="Personnel: Classified Staff"/>
    <s v="Classified Staff100Internship placement coordinator. Develops formal relationships with community partners, places students in internships, and assess ongoing functioning of the program."/>
    <n v="60000"/>
    <n v="20000"/>
    <n v="80000"/>
  </r>
  <r>
    <s v="Social Sciences "/>
    <s v="HUSV"/>
    <x v="37"/>
    <s v="Facilities: Classrooms"/>
    <s v="ensure all classroom computers are up-to-date (soft and hardware). Too an audit of classrooms show that many of our classrooms orientations could be adjusted to make use of the overhead projector screen and also white boards."/>
    <m/>
    <m/>
    <n v="0"/>
  </r>
  <r>
    <s v="Social Sciences "/>
    <s v="HUSV"/>
    <x v="37"/>
    <s v="Supplies: Instructional Supplies"/>
    <s v="room is stocked with other teaching materials (e.g., functioning white board erasers) to best serve our students.  "/>
    <m/>
    <m/>
    <n v="0"/>
  </r>
  <r>
    <s v="Social Sciences "/>
    <s v="HUSV"/>
    <x v="37"/>
    <s v="Professional Development: Department-wide PD "/>
    <s v="many of us request a series of trainings and/or supportive audits to improve the compliance of our courses and assists with ADA."/>
    <m/>
    <m/>
    <n v="0"/>
  </r>
  <r>
    <s v="Social Sciences "/>
    <s v="SOC"/>
    <x v="38"/>
    <s v="Personnel: Classified Staff"/>
    <s v="In house web specialist for the administration of online class platform. Could have background in media and/or accessibility upgrades"/>
    <n v="80000"/>
    <n v="40000"/>
    <n v="120000"/>
  </r>
  <r>
    <s v="Social Sciences "/>
    <s v="SOC"/>
    <x v="38"/>
    <s v="Personnel: Classified Staff"/>
    <s v="Classified staff to Track and survey graduates of our programs (20%) "/>
    <n v="20000"/>
    <m/>
    <n v="20000"/>
  </r>
  <r>
    <s v="Social Sciences "/>
    <s v="SOC"/>
    <x v="38"/>
    <s v="Personnel: Student Worker"/>
    <s v="Continuation of embedded tutor program"/>
    <n v="6000"/>
    <m/>
    <n v="6000"/>
  </r>
  <r>
    <s v="Social Sciences "/>
    <s v="SOC"/>
    <x v="38"/>
    <s v="Personnel: Part Time Faculty"/>
    <s v="Stipends for part-time instructor for guided pathway planning and implementation"/>
    <m/>
    <m/>
    <n v="0"/>
  </r>
  <r>
    <s v="Social Sciences "/>
    <s v="SOC"/>
    <x v="38"/>
    <s v="Personnel: Part Time Faculty"/>
    <s v="Continued support for the Faculty Advising liaisons"/>
    <n v="9000"/>
    <m/>
    <n v="9000"/>
  </r>
  <r>
    <s v="Social Sciences "/>
    <s v="SOC"/>
    <x v="38"/>
    <s v="Professional Development: Department-wide PD "/>
    <s v="ADA trainings associated with accessibility of online platform and support faculty development"/>
    <m/>
    <n v="20000"/>
    <n v="20000"/>
  </r>
  <r>
    <s v="Social Sciences "/>
    <s v="SOC"/>
    <x v="38"/>
    <s v="Supplies: Instructional Supplies"/>
    <s v="Continued support for the social sciences department supply fund"/>
    <m/>
    <n v="1000"/>
    <n v="1000"/>
  </r>
  <r>
    <s v="Social Sciences "/>
    <s v="SOC"/>
    <x v="38"/>
    <s v="Facilities: Classrooms"/>
    <s v="Classrooms with working AV projectors and audio are a necessity. "/>
    <m/>
    <m/>
    <n v="0"/>
  </r>
  <r>
    <s v="Social Sciences "/>
    <s v="SOC"/>
    <x v="38"/>
    <s v="Facilities: Classrooms"/>
    <s v="many classrooms in 2050 Center Street do not have usable whiteboard space if the projector/screen are in use - which impacts our delivery of instruction. "/>
    <m/>
    <m/>
    <n v="0"/>
  </r>
  <r>
    <s v="Social Sciences "/>
    <s v="SOC"/>
    <x v="38"/>
    <s v="Facilities: Classrooms"/>
    <s v="Social science faculty meets frequently with students in small groups and need a space to hold these meetings. This space is extremely limited at 2050 Center Street. "/>
    <m/>
    <m/>
    <n v="0"/>
  </r>
  <r>
    <s v="Social Sciences "/>
    <s v="SOC"/>
    <x v="38"/>
    <s v="Facilities: Offices"/>
    <s v="Office space for part-time instructors is constrained by the number of instructors who share a single workspace. "/>
    <m/>
    <m/>
    <n v="0"/>
  </r>
  <r>
    <s v="Student Services"/>
    <s v="SACL"/>
    <x v="39"/>
    <s v="Personnel: Classified Staff"/>
    <s v="Full-time staff assistant for the Student Activities and Campus Life Office is need to 1) track, review, maintain, and analyze student data to ensure continuous program improvement, 2) assist in planning, marketing for, and coordinating the logistics of events, 3) manage the financial transactions of the office such as requisitions, budget transfers, and epafs, and 4) perform a wide range of clerical and technical duties related to the operations of the Student Activities and Campus Life Office. "/>
    <n v="43488"/>
    <n v="22799"/>
    <n v="66287"/>
  </r>
  <r>
    <s v="Student Services"/>
    <s v="SACL"/>
    <x v="39"/>
    <s v="Personnel: Student Worker"/>
    <s v="Student Assistants for the entire year, including summer, winter, and spring breaks are needed to maintain the basic functions of the office. "/>
    <n v="31200"/>
    <m/>
    <n v="31200"/>
  </r>
  <r>
    <s v="Student Services"/>
    <s v="SACL"/>
    <x v="39"/>
    <s v="Professional Development: Individual PD "/>
    <s v="Attendance to trainings that cover Title IX, student leadership, service-learning, and managing special student populations such as undocumented, FYE, veterans, etc."/>
    <m/>
    <n v="5000"/>
    <n v="5000"/>
  </r>
  <r>
    <s v="Student Services"/>
    <s v="SACL"/>
    <x v="39"/>
    <s v="Supplies: Non-Instructional Supplies"/>
    <s v="Marketing materials to promote student engagement"/>
    <m/>
    <n v="10000"/>
    <n v="10000"/>
  </r>
  <r>
    <s v="Student Services"/>
    <s v="Veteran"/>
    <x v="40"/>
    <s v="Personnel: Classified Staff"/>
    <s v="Addition of a part-time Classified Staff Assistant (currently funded through a grant which will end on 12/31/2020)."/>
    <n v="20000"/>
    <n v="1720"/>
    <n v="21720"/>
  </r>
  <r>
    <s v="Student Services"/>
    <s v="Veteran"/>
    <x v="40"/>
    <s v="Personnel: Student Worker"/>
    <s v="Tutors - Math, English, and Science (currently funded through a grant which will end on 12/31/2020)"/>
    <n v="10000"/>
    <n v="300"/>
    <n v="10300"/>
  </r>
  <r>
    <s v="Student Services"/>
    <s v="Veteran"/>
    <x v="40"/>
    <s v="Professional Development: Department-wide PD "/>
    <s v="Continued annual training for both VA certifying official and VA Academic Counseling is required. Travel and conference fees for two people"/>
    <m/>
    <n v="15000"/>
    <n v="15000"/>
  </r>
  <r>
    <s v="Student Services"/>
    <s v="Veteran"/>
    <x v="40"/>
    <s v="Supplies: Books, Magazines, and/or Periodicals"/>
    <s v="Text book lending program"/>
    <m/>
    <n v="1000"/>
    <n v="1000"/>
  </r>
  <r>
    <s v="Student Services"/>
    <s v="Veteran"/>
    <x v="40"/>
    <s v="Technology &amp; Equipment: New"/>
    <s v="1 new desktop computer (HPs) - due to the volume of veteran students who do not own laptops, there is a need for a third computer."/>
    <m/>
    <n v="1600"/>
    <n v="1600"/>
  </r>
  <r>
    <s v="Student Services"/>
    <s v="Veteran"/>
    <x v="40"/>
    <s v="Technology &amp; Equipment: Replacement"/>
    <s v="2 desktop computers (HPs) - upgrades are needed. The desktops in the VRC are over six years old. $1,600 each"/>
    <m/>
    <n v="3200"/>
    <n v="3200"/>
  </r>
  <r>
    <s v="Student Services"/>
    <s v="Veteran"/>
    <x v="40"/>
    <s v="Facilities: Offices"/>
    <s v="The Veteran Services Coordinator (VSC) and part-time Academic Counselor currently share one small office. When the Counselor has appointments, the VSC needs to find another location to work. Due to the size of the VRC and the number of students, it is not feasible for the VSC to work in there. Two offices are currently required. "/>
    <m/>
    <m/>
    <n v="0"/>
  </r>
  <r>
    <s v="Student Services"/>
    <s v="Veteran"/>
    <x v="40"/>
    <s v="Facilities: Other"/>
    <s v="Although we recognize it may not happen until the new Milvia Street building is completed, it is important to note that a larger facility is required with at least a large meeting space, a quiet room and two offices for staff and counseling. "/>
    <m/>
    <m/>
    <n v="0"/>
  </r>
  <r>
    <s v="Student Services"/>
    <s v="APU Wellness"/>
    <x v="41"/>
    <s v="Personnel: Classified Staff"/>
    <s v="The Wellness Center Admin currently is a student worker who can't have access to prompt for requisitions - 1/2 time."/>
    <n v="16000"/>
    <m/>
    <n v="16000"/>
  </r>
  <r>
    <s v="Student Services"/>
    <s v="APU Wellness"/>
    <x v="41"/>
    <s v="Personnel: Student Worker"/>
    <s v="Wellness Ambassadors - 1 food insecurity, 1, Outreach, 1 webpage master"/>
    <n v="30000"/>
    <m/>
    <n v="30000"/>
  </r>
  <r>
    <s v="Student Services"/>
    <s v="APU Wellness"/>
    <x v="41"/>
    <s v="Personnel: Part Time Faculty"/>
    <s v="2 - 1/2 time Mental Health Faculty Members reduce waiting lists"/>
    <n v="57600"/>
    <m/>
    <n v="57600"/>
  </r>
  <r>
    <s v="Student Services"/>
    <s v="APU Wellness"/>
    <x v="41"/>
    <s v="Professional Development: Department-wide PD "/>
    <s v="Mental Health oriented Conference/Trainings MHWA Annual Conference, The Psychotherapy Institute"/>
    <m/>
    <n v="2500"/>
    <n v="2500"/>
  </r>
  <r>
    <s v="Student Services"/>
    <s v="APU Wellness"/>
    <x v="41"/>
    <s v="Professional Development: Individual PD "/>
    <s v="Psychodrama Workshop - Psychotherapy Modality CEU's"/>
    <m/>
    <n v="1700"/>
    <n v="1700"/>
  </r>
  <r>
    <s v="Student Services"/>
    <s v="APU Wellness"/>
    <x v="41"/>
    <s v="Supplies: Software"/>
    <s v="Photoshop - event branding/logos"/>
    <m/>
    <n v="350"/>
    <n v="350"/>
  </r>
  <r>
    <s v="Student Services"/>
    <s v="APU Wellness"/>
    <x v="41"/>
    <s v="Technology &amp; Equipment: New"/>
    <s v="Copy Machine - HP Laser Jet Enterprise MFP M632fht - J8J71A#BGJ - black and white laser jet 5-year service agreement w/phone support $4,000, Maintenance service parts $720, Toner $400 High Yield"/>
    <m/>
    <n v="5120"/>
    <n v="5120"/>
  </r>
  <r>
    <s v="Student Services"/>
    <s v="APU Wellness"/>
    <x v="41"/>
    <s v="Facilities: Offices"/>
    <s v="RM 105 Annex Building - Office P2P Wellness Coaching Meeting Individual Meeting space /WC meeting Space/Food Pantry Operations"/>
    <m/>
    <m/>
    <n v="0"/>
  </r>
  <r>
    <s v="Student Services"/>
    <s v="APU Wellness"/>
    <x v="41"/>
    <s v="Facilities: Other"/>
    <s v="Student experience a limited amount of privacy while in the waiting area. The waiting area faces a hallway with a fair amount of foot traffic headed towards the International Office. The medical staff from our community partner Roots Community Health Center recommends reconfiguring space in the Wellness Center to best avoid potential HIPAA violations. The recommendation is to add higher panels, a small privacy cubicle and a door to the entrance. Vendor www.ki.org."/>
    <m/>
    <n v="19000"/>
    <n v="19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46" firstHeaderRow="1" firstDataRow="1" firstDataCol="1"/>
  <pivotFields count="8">
    <pivotField showAll="0" defaultSubtotal="0"/>
    <pivotField showAll="0" defaultSubtotal="0"/>
    <pivotField axis="axisRow" showAll="0" sortType="ascending">
      <items count="44">
        <item m="1" x="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dataField="1" showAll="0"/>
    <pivotField showAll="0" defaultSubtotal="0"/>
    <pivotField showAll="0" defaultSubtotal="0"/>
    <pivotField showAll="0" defaultSubtotal="0"/>
    <pivotField showAll="0" defaultSubtotal="0"/>
  </pivotFields>
  <rowFields count="1">
    <field x="2"/>
  </rowFields>
  <rowItems count="4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t="grand">
      <x/>
    </i>
  </rowItems>
  <colItems count="1">
    <i/>
  </colItems>
  <dataFields count="1">
    <dataField name="Count of Resource Category"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L390"/>
  <sheetViews>
    <sheetView tabSelected="1" zoomScale="80" zoomScaleNormal="80" workbookViewId="0">
      <pane ySplit="2" topLeftCell="A294" activePane="bottomLeft" state="frozen"/>
      <selection pane="bottomLeft" activeCell="D13" sqref="D13"/>
    </sheetView>
  </sheetViews>
  <sheetFormatPr baseColWidth="10" defaultColWidth="9.1640625" defaultRowHeight="15" x14ac:dyDescent="0.2"/>
  <cols>
    <col min="1" max="1" width="45.83203125" style="3" customWidth="1"/>
    <col min="2" max="2" width="15" style="3" bestFit="1" customWidth="1"/>
    <col min="3" max="3" width="52.6640625" style="3" bestFit="1" customWidth="1"/>
    <col min="4" max="4" width="50.5" style="3" bestFit="1" customWidth="1"/>
    <col min="5" max="5" width="56.5" style="4" customWidth="1"/>
    <col min="6" max="6" width="15.33203125" style="4" customWidth="1"/>
    <col min="7" max="7" width="14.5" style="4" customWidth="1"/>
    <col min="8" max="8" width="21.83203125" style="4" bestFit="1" customWidth="1"/>
    <col min="9" max="10" width="9.1640625" style="3"/>
    <col min="11" max="11" width="50.5" style="3" bestFit="1" customWidth="1"/>
    <col min="12" max="16384" width="9.1640625" style="3"/>
  </cols>
  <sheetData>
    <row r="1" spans="1:12" ht="19" x14ac:dyDescent="0.2">
      <c r="A1" s="14" t="s">
        <v>3</v>
      </c>
      <c r="B1" s="14"/>
      <c r="C1" s="14"/>
      <c r="D1" s="14"/>
    </row>
    <row r="2" spans="1:12" s="16" customFormat="1" ht="48" x14ac:dyDescent="0.2">
      <c r="A2" s="15" t="s">
        <v>559</v>
      </c>
      <c r="B2" s="1" t="s">
        <v>5</v>
      </c>
      <c r="C2" s="1" t="s">
        <v>268</v>
      </c>
      <c r="D2" s="1" t="s">
        <v>18</v>
      </c>
      <c r="E2" s="2" t="s">
        <v>8</v>
      </c>
      <c r="F2" s="1" t="s">
        <v>2</v>
      </c>
      <c r="G2" s="1" t="s">
        <v>0</v>
      </c>
      <c r="H2" s="1" t="s">
        <v>1</v>
      </c>
      <c r="K2" s="1" t="s">
        <v>18</v>
      </c>
      <c r="L2" s="9"/>
    </row>
    <row r="3" spans="1:12" ht="16" hidden="1" x14ac:dyDescent="0.2">
      <c r="A3" s="18" t="s">
        <v>122</v>
      </c>
      <c r="B3" s="18" t="s">
        <v>109</v>
      </c>
      <c r="C3" s="18" t="s">
        <v>108</v>
      </c>
      <c r="D3" s="18"/>
      <c r="E3" s="10" t="s">
        <v>377</v>
      </c>
      <c r="F3" s="8"/>
      <c r="G3" s="8"/>
      <c r="H3" s="6">
        <f t="shared" ref="H3:H34" si="0">F3+G3</f>
        <v>0</v>
      </c>
      <c r="K3" s="3" t="s">
        <v>19</v>
      </c>
    </row>
    <row r="4" spans="1:12" ht="16" hidden="1" x14ac:dyDescent="0.2">
      <c r="A4" s="18" t="s">
        <v>362</v>
      </c>
      <c r="B4" s="18" t="s">
        <v>363</v>
      </c>
      <c r="C4" s="18" t="s">
        <v>362</v>
      </c>
      <c r="D4" s="18" t="s">
        <v>19</v>
      </c>
      <c r="E4" s="10" t="s">
        <v>391</v>
      </c>
      <c r="F4" s="7"/>
      <c r="G4" s="7"/>
      <c r="H4" s="6">
        <f t="shared" si="0"/>
        <v>0</v>
      </c>
      <c r="K4" s="3" t="s">
        <v>20</v>
      </c>
    </row>
    <row r="5" spans="1:12" ht="16" hidden="1" x14ac:dyDescent="0.2">
      <c r="A5" s="18" t="s">
        <v>362</v>
      </c>
      <c r="B5" s="18" t="s">
        <v>363</v>
      </c>
      <c r="C5" s="18" t="s">
        <v>362</v>
      </c>
      <c r="D5" s="18" t="s">
        <v>20</v>
      </c>
      <c r="E5" s="10" t="s">
        <v>391</v>
      </c>
      <c r="F5" s="7"/>
      <c r="G5" s="7"/>
      <c r="H5" s="6">
        <f t="shared" si="0"/>
        <v>0</v>
      </c>
      <c r="K5" s="3" t="s">
        <v>21</v>
      </c>
    </row>
    <row r="6" spans="1:12" ht="16" hidden="1" x14ac:dyDescent="0.2">
      <c r="A6" s="18" t="s">
        <v>362</v>
      </c>
      <c r="B6" s="18" t="s">
        <v>363</v>
      </c>
      <c r="C6" s="18" t="s">
        <v>362</v>
      </c>
      <c r="D6" s="18" t="s">
        <v>21</v>
      </c>
      <c r="E6" s="10" t="s">
        <v>392</v>
      </c>
      <c r="F6" s="7"/>
      <c r="G6" s="7"/>
      <c r="H6" s="6">
        <f t="shared" si="0"/>
        <v>0</v>
      </c>
      <c r="K6" s="3" t="s">
        <v>22</v>
      </c>
    </row>
    <row r="7" spans="1:12" ht="16" hidden="1" x14ac:dyDescent="0.2">
      <c r="A7" s="18" t="s">
        <v>362</v>
      </c>
      <c r="B7" s="18" t="s">
        <v>363</v>
      </c>
      <c r="C7" s="18" t="s">
        <v>362</v>
      </c>
      <c r="D7" s="18" t="s">
        <v>22</v>
      </c>
      <c r="E7" s="10" t="s">
        <v>392</v>
      </c>
      <c r="F7" s="7"/>
      <c r="G7" s="7"/>
      <c r="H7" s="6">
        <f t="shared" si="0"/>
        <v>0</v>
      </c>
      <c r="K7" s="3" t="s">
        <v>23</v>
      </c>
    </row>
    <row r="8" spans="1:12" ht="32" hidden="1" x14ac:dyDescent="0.2">
      <c r="A8" s="18" t="s">
        <v>362</v>
      </c>
      <c r="B8" s="18" t="s">
        <v>363</v>
      </c>
      <c r="C8" s="18" t="s">
        <v>362</v>
      </c>
      <c r="D8" s="18" t="s">
        <v>23</v>
      </c>
      <c r="E8" s="10" t="s">
        <v>492</v>
      </c>
      <c r="F8" s="7"/>
      <c r="G8" s="7"/>
      <c r="H8" s="6">
        <f t="shared" si="0"/>
        <v>0</v>
      </c>
      <c r="K8" s="3" t="s">
        <v>24</v>
      </c>
    </row>
    <row r="9" spans="1:12" ht="48" hidden="1" x14ac:dyDescent="0.2">
      <c r="A9" s="18" t="s">
        <v>362</v>
      </c>
      <c r="B9" s="18" t="s">
        <v>363</v>
      </c>
      <c r="C9" s="18" t="s">
        <v>362</v>
      </c>
      <c r="D9" s="18" t="s">
        <v>24</v>
      </c>
      <c r="E9" s="10" t="s">
        <v>493</v>
      </c>
      <c r="F9" s="7"/>
      <c r="G9" s="7"/>
      <c r="H9" s="6">
        <f t="shared" si="0"/>
        <v>0</v>
      </c>
      <c r="K9" s="3" t="s">
        <v>25</v>
      </c>
    </row>
    <row r="10" spans="1:12" ht="32" hidden="1" x14ac:dyDescent="0.2">
      <c r="A10" s="18" t="s">
        <v>362</v>
      </c>
      <c r="B10" s="18" t="s">
        <v>363</v>
      </c>
      <c r="C10" s="18" t="s">
        <v>362</v>
      </c>
      <c r="D10" s="18" t="s">
        <v>27</v>
      </c>
      <c r="E10" s="10" t="s">
        <v>390</v>
      </c>
      <c r="F10" s="7"/>
      <c r="G10" s="7"/>
      <c r="H10" s="6">
        <f t="shared" si="0"/>
        <v>0</v>
      </c>
      <c r="K10" s="3" t="s">
        <v>26</v>
      </c>
    </row>
    <row r="11" spans="1:12" ht="48" hidden="1" x14ac:dyDescent="0.2">
      <c r="A11" s="18" t="s">
        <v>362</v>
      </c>
      <c r="B11" s="18" t="s">
        <v>363</v>
      </c>
      <c r="C11" s="18" t="s">
        <v>362</v>
      </c>
      <c r="D11" s="18" t="s">
        <v>28</v>
      </c>
      <c r="E11" s="10" t="s">
        <v>389</v>
      </c>
      <c r="F11" s="7"/>
      <c r="G11" s="7"/>
      <c r="H11" s="6">
        <f t="shared" si="0"/>
        <v>0</v>
      </c>
      <c r="K11" s="3" t="s">
        <v>27</v>
      </c>
    </row>
    <row r="12" spans="1:12" ht="48" x14ac:dyDescent="0.2">
      <c r="A12" s="18" t="s">
        <v>362</v>
      </c>
      <c r="B12" s="18" t="s">
        <v>363</v>
      </c>
      <c r="C12" s="18" t="s">
        <v>362</v>
      </c>
      <c r="D12" s="18" t="s">
        <v>38</v>
      </c>
      <c r="E12" s="10" t="s">
        <v>388</v>
      </c>
      <c r="F12" s="8">
        <f>200*6</f>
        <v>1200</v>
      </c>
      <c r="G12" s="8"/>
      <c r="H12" s="6">
        <f t="shared" si="0"/>
        <v>1200</v>
      </c>
      <c r="K12" s="3" t="s">
        <v>28</v>
      </c>
    </row>
    <row r="13" spans="1:12" ht="112" hidden="1" x14ac:dyDescent="0.2">
      <c r="A13" s="18" t="s">
        <v>362</v>
      </c>
      <c r="B13" s="18" t="s">
        <v>363</v>
      </c>
      <c r="C13" s="18" t="s">
        <v>362</v>
      </c>
      <c r="D13" s="18" t="s">
        <v>40</v>
      </c>
      <c r="E13" s="10" t="s">
        <v>387</v>
      </c>
      <c r="F13" s="8">
        <v>500</v>
      </c>
      <c r="G13" s="8"/>
      <c r="H13" s="6">
        <f t="shared" si="0"/>
        <v>500</v>
      </c>
      <c r="K13" s="3" t="s">
        <v>29</v>
      </c>
    </row>
    <row r="14" spans="1:12" ht="48" hidden="1" x14ac:dyDescent="0.2">
      <c r="A14" s="18" t="s">
        <v>362</v>
      </c>
      <c r="B14" s="18" t="s">
        <v>363</v>
      </c>
      <c r="C14" s="18" t="s">
        <v>362</v>
      </c>
      <c r="D14" s="18" t="s">
        <v>41</v>
      </c>
      <c r="E14" s="10" t="s">
        <v>494</v>
      </c>
      <c r="F14" s="8">
        <v>1500</v>
      </c>
      <c r="G14" s="8"/>
      <c r="H14" s="6">
        <f t="shared" si="0"/>
        <v>1500</v>
      </c>
      <c r="K14" s="3" t="s">
        <v>38</v>
      </c>
    </row>
    <row r="15" spans="1:12" ht="45.75" hidden="1" customHeight="1" x14ac:dyDescent="0.2">
      <c r="A15" s="18" t="s">
        <v>362</v>
      </c>
      <c r="B15" s="18" t="s">
        <v>363</v>
      </c>
      <c r="C15" s="18" t="s">
        <v>362</v>
      </c>
      <c r="D15" s="18" t="s">
        <v>46</v>
      </c>
      <c r="E15" s="10" t="s">
        <v>386</v>
      </c>
      <c r="F15" s="8"/>
      <c r="G15" s="8"/>
      <c r="H15" s="6">
        <f t="shared" si="0"/>
        <v>0</v>
      </c>
      <c r="K15" s="3" t="s">
        <v>39</v>
      </c>
    </row>
    <row r="16" spans="1:12" ht="32" hidden="1" x14ac:dyDescent="0.2">
      <c r="A16" s="18" t="s">
        <v>6</v>
      </c>
      <c r="B16" s="18" t="s">
        <v>15</v>
      </c>
      <c r="C16" s="18" t="s">
        <v>16</v>
      </c>
      <c r="D16" s="3" t="s">
        <v>23</v>
      </c>
      <c r="E16" s="10" t="s">
        <v>31</v>
      </c>
      <c r="F16" s="8"/>
      <c r="G16" s="8">
        <v>20000</v>
      </c>
      <c r="H16" s="11">
        <f t="shared" si="0"/>
        <v>20000</v>
      </c>
      <c r="K16" s="3" t="s">
        <v>40</v>
      </c>
    </row>
    <row r="17" spans="1:11" ht="32" hidden="1" x14ac:dyDescent="0.2">
      <c r="A17" s="18" t="s">
        <v>6</v>
      </c>
      <c r="B17" s="18" t="s">
        <v>15</v>
      </c>
      <c r="C17" s="18" t="s">
        <v>16</v>
      </c>
      <c r="D17" s="3" t="s">
        <v>19</v>
      </c>
      <c r="E17" s="10" t="s">
        <v>495</v>
      </c>
      <c r="F17" s="8">
        <v>80000</v>
      </c>
      <c r="G17" s="8">
        <v>40000</v>
      </c>
      <c r="H17" s="11">
        <f t="shared" si="0"/>
        <v>120000</v>
      </c>
      <c r="K17" s="3" t="s">
        <v>41</v>
      </c>
    </row>
    <row r="18" spans="1:11" ht="16" hidden="1" x14ac:dyDescent="0.2">
      <c r="A18" s="18" t="s">
        <v>6</v>
      </c>
      <c r="B18" s="18" t="s">
        <v>15</v>
      </c>
      <c r="C18" s="18" t="s">
        <v>16</v>
      </c>
      <c r="D18" s="3" t="s">
        <v>22</v>
      </c>
      <c r="E18" s="10" t="s">
        <v>13</v>
      </c>
      <c r="F18" s="8">
        <v>80000</v>
      </c>
      <c r="G18" s="8">
        <v>40000</v>
      </c>
      <c r="H18" s="11">
        <f t="shared" si="0"/>
        <v>120000</v>
      </c>
      <c r="K18" s="3" t="s">
        <v>42</v>
      </c>
    </row>
    <row r="19" spans="1:11" ht="16" hidden="1" x14ac:dyDescent="0.2">
      <c r="A19" s="18" t="s">
        <v>6</v>
      </c>
      <c r="B19" s="18" t="s">
        <v>15</v>
      </c>
      <c r="C19" s="18" t="s">
        <v>16</v>
      </c>
      <c r="D19" s="3" t="s">
        <v>28</v>
      </c>
      <c r="E19" s="10" t="s">
        <v>32</v>
      </c>
      <c r="F19" s="8"/>
      <c r="G19" s="8">
        <v>3000</v>
      </c>
      <c r="H19" s="11">
        <f t="shared" si="0"/>
        <v>3000</v>
      </c>
      <c r="K19" s="3" t="s">
        <v>43</v>
      </c>
    </row>
    <row r="20" spans="1:11" ht="16" hidden="1" x14ac:dyDescent="0.2">
      <c r="A20" s="18" t="s">
        <v>6</v>
      </c>
      <c r="B20" s="18" t="s">
        <v>15</v>
      </c>
      <c r="C20" s="18" t="s">
        <v>16</v>
      </c>
      <c r="D20" s="3" t="s">
        <v>19</v>
      </c>
      <c r="E20" s="10" t="s">
        <v>10</v>
      </c>
      <c r="F20" s="8">
        <v>20000</v>
      </c>
      <c r="G20" s="8"/>
      <c r="H20" s="11">
        <f t="shared" si="0"/>
        <v>20000</v>
      </c>
      <c r="K20" s="3" t="s">
        <v>44</v>
      </c>
    </row>
    <row r="21" spans="1:11" ht="32" hidden="1" x14ac:dyDescent="0.2">
      <c r="A21" s="18" t="s">
        <v>6</v>
      </c>
      <c r="B21" s="18" t="s">
        <v>15</v>
      </c>
      <c r="C21" s="18" t="s">
        <v>16</v>
      </c>
      <c r="D21" s="3" t="s">
        <v>20</v>
      </c>
      <c r="E21" s="10" t="s">
        <v>11</v>
      </c>
      <c r="F21" s="8">
        <v>6000</v>
      </c>
      <c r="G21" s="8"/>
      <c r="H21" s="11">
        <f t="shared" si="0"/>
        <v>6000</v>
      </c>
      <c r="K21" s="3" t="s">
        <v>45</v>
      </c>
    </row>
    <row r="22" spans="1:11" ht="16" x14ac:dyDescent="0.2">
      <c r="A22" s="18" t="s">
        <v>6</v>
      </c>
      <c r="B22" s="18" t="s">
        <v>15</v>
      </c>
      <c r="C22" s="18" t="s">
        <v>16</v>
      </c>
      <c r="D22" s="3" t="s">
        <v>38</v>
      </c>
      <c r="E22" s="10" t="s">
        <v>30</v>
      </c>
      <c r="F22" s="8"/>
      <c r="G22" s="8">
        <v>15000</v>
      </c>
      <c r="H22" s="11">
        <f t="shared" si="0"/>
        <v>15000</v>
      </c>
      <c r="K22" s="3" t="s">
        <v>46</v>
      </c>
    </row>
    <row r="23" spans="1:11" ht="16" hidden="1" x14ac:dyDescent="0.2">
      <c r="A23" s="18" t="s">
        <v>6</v>
      </c>
      <c r="B23" s="18" t="s">
        <v>15</v>
      </c>
      <c r="C23" s="18" t="s">
        <v>16</v>
      </c>
      <c r="D23" s="3" t="s">
        <v>23</v>
      </c>
      <c r="E23" s="10" t="s">
        <v>53</v>
      </c>
      <c r="F23" s="8">
        <v>6000</v>
      </c>
      <c r="G23" s="8"/>
      <c r="H23" s="11">
        <f t="shared" si="0"/>
        <v>6000</v>
      </c>
    </row>
    <row r="24" spans="1:11" ht="32" hidden="1" x14ac:dyDescent="0.2">
      <c r="A24" s="18" t="s">
        <v>560</v>
      </c>
      <c r="B24" s="18" t="s">
        <v>292</v>
      </c>
      <c r="C24" s="18" t="s">
        <v>293</v>
      </c>
      <c r="D24" s="3" t="s">
        <v>40</v>
      </c>
      <c r="E24" s="4" t="s">
        <v>449</v>
      </c>
      <c r="F24" s="7"/>
      <c r="G24" s="7"/>
      <c r="H24" s="12">
        <f t="shared" si="0"/>
        <v>0</v>
      </c>
    </row>
    <row r="25" spans="1:11" ht="80" hidden="1" x14ac:dyDescent="0.2">
      <c r="A25" s="18" t="s">
        <v>560</v>
      </c>
      <c r="B25" s="18" t="s">
        <v>292</v>
      </c>
      <c r="C25" s="18" t="s">
        <v>293</v>
      </c>
      <c r="D25" s="3" t="s">
        <v>42</v>
      </c>
      <c r="E25" s="4" t="s">
        <v>450</v>
      </c>
      <c r="F25" s="7"/>
      <c r="G25" s="7"/>
      <c r="H25" s="12">
        <f t="shared" si="0"/>
        <v>0</v>
      </c>
    </row>
    <row r="26" spans="1:11" ht="48" hidden="1" x14ac:dyDescent="0.2">
      <c r="A26" s="18" t="s">
        <v>560</v>
      </c>
      <c r="B26" s="18" t="s">
        <v>292</v>
      </c>
      <c r="C26" s="18" t="s">
        <v>293</v>
      </c>
      <c r="D26" s="3" t="s">
        <v>40</v>
      </c>
      <c r="E26" s="4" t="s">
        <v>451</v>
      </c>
      <c r="F26" s="7"/>
      <c r="G26" s="7"/>
      <c r="H26" s="12">
        <f t="shared" si="0"/>
        <v>0</v>
      </c>
    </row>
    <row r="27" spans="1:11" ht="32" hidden="1" x14ac:dyDescent="0.2">
      <c r="A27" s="18" t="s">
        <v>560</v>
      </c>
      <c r="B27" s="18" t="s">
        <v>292</v>
      </c>
      <c r="C27" s="18" t="s">
        <v>293</v>
      </c>
      <c r="D27" s="3" t="s">
        <v>42</v>
      </c>
      <c r="E27" s="4" t="s">
        <v>452</v>
      </c>
      <c r="F27" s="7"/>
      <c r="G27" s="7"/>
      <c r="H27" s="12">
        <f t="shared" si="0"/>
        <v>0</v>
      </c>
    </row>
    <row r="28" spans="1:11" ht="48" hidden="1" x14ac:dyDescent="0.2">
      <c r="A28" s="18" t="s">
        <v>560</v>
      </c>
      <c r="B28" s="18" t="s">
        <v>292</v>
      </c>
      <c r="C28" s="18" t="s">
        <v>293</v>
      </c>
      <c r="D28" s="3" t="s">
        <v>42</v>
      </c>
      <c r="E28" s="4" t="s">
        <v>453</v>
      </c>
      <c r="F28" s="7"/>
      <c r="G28" s="7"/>
      <c r="H28" s="12">
        <f t="shared" si="0"/>
        <v>0</v>
      </c>
    </row>
    <row r="29" spans="1:11" ht="32" hidden="1" x14ac:dyDescent="0.2">
      <c r="A29" s="18" t="s">
        <v>560</v>
      </c>
      <c r="B29" s="18" t="s">
        <v>292</v>
      </c>
      <c r="C29" s="18" t="s">
        <v>293</v>
      </c>
      <c r="D29" s="3" t="s">
        <v>42</v>
      </c>
      <c r="E29" s="4" t="s">
        <v>454</v>
      </c>
      <c r="F29" s="7"/>
      <c r="G29" s="7"/>
      <c r="H29" s="12">
        <f t="shared" si="0"/>
        <v>0</v>
      </c>
    </row>
    <row r="30" spans="1:11" ht="105" hidden="1" customHeight="1" x14ac:dyDescent="0.2">
      <c r="A30" s="18" t="s">
        <v>560</v>
      </c>
      <c r="B30" s="18" t="s">
        <v>292</v>
      </c>
      <c r="C30" s="18" t="s">
        <v>293</v>
      </c>
      <c r="D30" s="3" t="s">
        <v>42</v>
      </c>
      <c r="E30" s="4" t="s">
        <v>455</v>
      </c>
      <c r="F30" s="7"/>
      <c r="G30" s="7"/>
      <c r="H30" s="12">
        <f t="shared" si="0"/>
        <v>0</v>
      </c>
    </row>
    <row r="31" spans="1:11" ht="64" hidden="1" x14ac:dyDescent="0.2">
      <c r="A31" s="18" t="s">
        <v>560</v>
      </c>
      <c r="B31" s="18" t="s">
        <v>292</v>
      </c>
      <c r="C31" s="18" t="s">
        <v>293</v>
      </c>
      <c r="D31" s="3" t="s">
        <v>42</v>
      </c>
      <c r="E31" s="4" t="s">
        <v>472</v>
      </c>
      <c r="F31" s="7"/>
      <c r="G31" s="7"/>
      <c r="H31" s="12">
        <f t="shared" si="0"/>
        <v>0</v>
      </c>
    </row>
    <row r="32" spans="1:11" ht="80" hidden="1" x14ac:dyDescent="0.2">
      <c r="A32" s="18" t="s">
        <v>560</v>
      </c>
      <c r="B32" s="18" t="s">
        <v>292</v>
      </c>
      <c r="C32" s="18" t="s">
        <v>293</v>
      </c>
      <c r="D32" s="3" t="s">
        <v>42</v>
      </c>
      <c r="E32" s="4" t="s">
        <v>473</v>
      </c>
      <c r="F32" s="7"/>
      <c r="G32" s="7"/>
      <c r="H32" s="12">
        <f t="shared" si="0"/>
        <v>0</v>
      </c>
    </row>
    <row r="33" spans="1:8" ht="63" hidden="1" customHeight="1" x14ac:dyDescent="0.2">
      <c r="A33" s="18" t="s">
        <v>560</v>
      </c>
      <c r="B33" s="18" t="s">
        <v>292</v>
      </c>
      <c r="C33" s="18" t="s">
        <v>293</v>
      </c>
      <c r="D33" s="3" t="s">
        <v>42</v>
      </c>
      <c r="E33" s="4" t="s">
        <v>456</v>
      </c>
      <c r="F33" s="7"/>
      <c r="G33" s="7"/>
      <c r="H33" s="12">
        <f t="shared" si="0"/>
        <v>0</v>
      </c>
    </row>
    <row r="34" spans="1:8" ht="32" hidden="1" x14ac:dyDescent="0.2">
      <c r="A34" s="18" t="s">
        <v>560</v>
      </c>
      <c r="B34" s="18" t="s">
        <v>292</v>
      </c>
      <c r="C34" s="18" t="s">
        <v>293</v>
      </c>
      <c r="D34" s="3" t="s">
        <v>42</v>
      </c>
      <c r="E34" s="4" t="s">
        <v>457</v>
      </c>
      <c r="F34" s="7"/>
      <c r="G34" s="7"/>
      <c r="H34" s="12">
        <f t="shared" si="0"/>
        <v>0</v>
      </c>
    </row>
    <row r="35" spans="1:8" ht="75.75" hidden="1" customHeight="1" x14ac:dyDescent="0.2">
      <c r="A35" s="18" t="s">
        <v>560</v>
      </c>
      <c r="B35" s="18" t="s">
        <v>292</v>
      </c>
      <c r="C35" s="18" t="s">
        <v>293</v>
      </c>
      <c r="D35" s="3" t="s">
        <v>42</v>
      </c>
      <c r="E35" s="4" t="s">
        <v>458</v>
      </c>
      <c r="F35" s="7"/>
      <c r="G35" s="7"/>
      <c r="H35" s="12">
        <f t="shared" ref="H35:H66" si="1">F35+G35</f>
        <v>0</v>
      </c>
    </row>
    <row r="36" spans="1:8" ht="75" hidden="1" customHeight="1" x14ac:dyDescent="0.2">
      <c r="A36" s="18" t="s">
        <v>560</v>
      </c>
      <c r="B36" s="18" t="s">
        <v>292</v>
      </c>
      <c r="C36" s="18" t="s">
        <v>293</v>
      </c>
      <c r="D36" s="3" t="s">
        <v>42</v>
      </c>
      <c r="E36" s="4" t="s">
        <v>459</v>
      </c>
      <c r="F36" s="7"/>
      <c r="G36" s="7"/>
      <c r="H36" s="12">
        <f t="shared" si="1"/>
        <v>0</v>
      </c>
    </row>
    <row r="37" spans="1:8" ht="90" hidden="1" customHeight="1" x14ac:dyDescent="0.2">
      <c r="A37" s="18" t="s">
        <v>560</v>
      </c>
      <c r="B37" s="18" t="s">
        <v>292</v>
      </c>
      <c r="C37" s="18" t="s">
        <v>293</v>
      </c>
      <c r="D37" s="3" t="s">
        <v>42</v>
      </c>
      <c r="E37" s="4" t="s">
        <v>460</v>
      </c>
      <c r="F37" s="7"/>
      <c r="G37" s="7"/>
      <c r="H37" s="12">
        <f t="shared" si="1"/>
        <v>0</v>
      </c>
    </row>
    <row r="38" spans="1:8" ht="32" hidden="1" x14ac:dyDescent="0.2">
      <c r="A38" s="18" t="s">
        <v>560</v>
      </c>
      <c r="B38" s="18" t="s">
        <v>292</v>
      </c>
      <c r="C38" s="18" t="s">
        <v>293</v>
      </c>
      <c r="D38" s="3" t="s">
        <v>42</v>
      </c>
      <c r="E38" s="4" t="s">
        <v>461</v>
      </c>
      <c r="F38" s="7"/>
      <c r="G38" s="7"/>
      <c r="H38" s="12">
        <f t="shared" si="1"/>
        <v>0</v>
      </c>
    </row>
    <row r="39" spans="1:8" ht="32" hidden="1" x14ac:dyDescent="0.2">
      <c r="A39" s="18" t="s">
        <v>560</v>
      </c>
      <c r="B39" s="18" t="s">
        <v>292</v>
      </c>
      <c r="C39" s="18" t="s">
        <v>293</v>
      </c>
      <c r="D39" s="3" t="s">
        <v>42</v>
      </c>
      <c r="E39" s="4" t="s">
        <v>462</v>
      </c>
      <c r="F39" s="7"/>
      <c r="G39" s="7"/>
      <c r="H39" s="12">
        <f t="shared" si="1"/>
        <v>0</v>
      </c>
    </row>
    <row r="40" spans="1:8" ht="16" x14ac:dyDescent="0.2">
      <c r="A40" s="18" t="s">
        <v>560</v>
      </c>
      <c r="B40" s="18" t="s">
        <v>292</v>
      </c>
      <c r="C40" s="18" t="s">
        <v>293</v>
      </c>
      <c r="D40" s="3" t="s">
        <v>38</v>
      </c>
      <c r="E40" s="4" t="s">
        <v>463</v>
      </c>
      <c r="F40" s="7"/>
      <c r="G40" s="7"/>
      <c r="H40" s="12">
        <f t="shared" si="1"/>
        <v>0</v>
      </c>
    </row>
    <row r="41" spans="1:8" ht="16" x14ac:dyDescent="0.2">
      <c r="A41" s="18" t="s">
        <v>560</v>
      </c>
      <c r="B41" s="18" t="s">
        <v>292</v>
      </c>
      <c r="C41" s="18" t="s">
        <v>293</v>
      </c>
      <c r="D41" s="3" t="s">
        <v>38</v>
      </c>
      <c r="E41" s="4" t="s">
        <v>464</v>
      </c>
      <c r="F41" s="7"/>
      <c r="G41" s="7"/>
      <c r="H41" s="12">
        <f t="shared" si="1"/>
        <v>0</v>
      </c>
    </row>
    <row r="42" spans="1:8" ht="32" x14ac:dyDescent="0.2">
      <c r="A42" s="18" t="s">
        <v>560</v>
      </c>
      <c r="B42" s="18" t="s">
        <v>292</v>
      </c>
      <c r="C42" s="18" t="s">
        <v>293</v>
      </c>
      <c r="D42" s="3" t="s">
        <v>38</v>
      </c>
      <c r="E42" s="4" t="s">
        <v>465</v>
      </c>
      <c r="F42" s="7"/>
      <c r="G42" s="7"/>
      <c r="H42" s="12">
        <f t="shared" si="1"/>
        <v>0</v>
      </c>
    </row>
    <row r="43" spans="1:8" ht="32" x14ac:dyDescent="0.2">
      <c r="A43" s="18" t="s">
        <v>560</v>
      </c>
      <c r="B43" s="18" t="s">
        <v>292</v>
      </c>
      <c r="C43" s="18" t="s">
        <v>293</v>
      </c>
      <c r="D43" s="3" t="s">
        <v>38</v>
      </c>
      <c r="E43" s="4" t="s">
        <v>466</v>
      </c>
      <c r="F43" s="7"/>
      <c r="G43" s="7"/>
      <c r="H43" s="12">
        <f t="shared" si="1"/>
        <v>0</v>
      </c>
    </row>
    <row r="44" spans="1:8" ht="31.5" customHeight="1" x14ac:dyDescent="0.2">
      <c r="A44" s="18" t="s">
        <v>560</v>
      </c>
      <c r="B44" s="18" t="s">
        <v>292</v>
      </c>
      <c r="C44" s="18" t="s">
        <v>293</v>
      </c>
      <c r="D44" s="3" t="s">
        <v>38</v>
      </c>
      <c r="E44" s="4" t="s">
        <v>467</v>
      </c>
      <c r="F44" s="7"/>
      <c r="G44" s="7"/>
      <c r="H44" s="12">
        <f t="shared" si="1"/>
        <v>0</v>
      </c>
    </row>
    <row r="45" spans="1:8" ht="16" x14ac:dyDescent="0.2">
      <c r="A45" s="18" t="s">
        <v>560</v>
      </c>
      <c r="B45" s="18" t="s">
        <v>292</v>
      </c>
      <c r="C45" s="18" t="s">
        <v>293</v>
      </c>
      <c r="D45" s="3" t="s">
        <v>38</v>
      </c>
      <c r="E45" s="4" t="s">
        <v>468</v>
      </c>
      <c r="F45" s="7"/>
      <c r="G45" s="7"/>
      <c r="H45" s="12">
        <f t="shared" si="1"/>
        <v>0</v>
      </c>
    </row>
    <row r="46" spans="1:8" ht="16" x14ac:dyDescent="0.2">
      <c r="A46" s="18" t="s">
        <v>560</v>
      </c>
      <c r="B46" s="18" t="s">
        <v>292</v>
      </c>
      <c r="C46" s="18" t="s">
        <v>293</v>
      </c>
      <c r="D46" s="3" t="s">
        <v>38</v>
      </c>
      <c r="E46" s="4" t="s">
        <v>469</v>
      </c>
      <c r="F46" s="7"/>
      <c r="G46" s="7"/>
      <c r="H46" s="12">
        <f t="shared" si="1"/>
        <v>0</v>
      </c>
    </row>
    <row r="47" spans="1:8" ht="32" x14ac:dyDescent="0.2">
      <c r="A47" s="18" t="s">
        <v>560</v>
      </c>
      <c r="B47" s="18" t="s">
        <v>292</v>
      </c>
      <c r="C47" s="18" t="s">
        <v>293</v>
      </c>
      <c r="D47" s="3" t="s">
        <v>38</v>
      </c>
      <c r="E47" s="4" t="s">
        <v>470</v>
      </c>
      <c r="F47" s="7"/>
      <c r="G47" s="7"/>
      <c r="H47" s="12">
        <f t="shared" si="1"/>
        <v>0</v>
      </c>
    </row>
    <row r="48" spans="1:8" ht="64" x14ac:dyDescent="0.2">
      <c r="A48" s="18" t="s">
        <v>560</v>
      </c>
      <c r="B48" s="18" t="s">
        <v>292</v>
      </c>
      <c r="C48" s="18" t="s">
        <v>293</v>
      </c>
      <c r="D48" s="3" t="s">
        <v>39</v>
      </c>
      <c r="E48" s="4" t="s">
        <v>446</v>
      </c>
      <c r="F48" s="7"/>
      <c r="G48" s="7"/>
      <c r="H48" s="12">
        <f t="shared" si="1"/>
        <v>0</v>
      </c>
    </row>
    <row r="49" spans="1:8" ht="16" x14ac:dyDescent="0.2">
      <c r="A49" s="18" t="s">
        <v>560</v>
      </c>
      <c r="B49" s="18" t="s">
        <v>292</v>
      </c>
      <c r="C49" s="18" t="s">
        <v>293</v>
      </c>
      <c r="D49" s="3" t="s">
        <v>39</v>
      </c>
      <c r="E49" s="4" t="s">
        <v>471</v>
      </c>
      <c r="F49" s="7"/>
      <c r="G49" s="7"/>
      <c r="H49" s="12">
        <f t="shared" si="1"/>
        <v>0</v>
      </c>
    </row>
    <row r="50" spans="1:8" ht="96" x14ac:dyDescent="0.2">
      <c r="A50" s="18" t="s">
        <v>560</v>
      </c>
      <c r="B50" s="18" t="s">
        <v>292</v>
      </c>
      <c r="C50" s="18" t="s">
        <v>293</v>
      </c>
      <c r="D50" s="3" t="s">
        <v>39</v>
      </c>
      <c r="E50" s="4" t="s">
        <v>448</v>
      </c>
      <c r="F50" s="7"/>
      <c r="G50" s="7"/>
      <c r="H50" s="12">
        <f t="shared" si="1"/>
        <v>0</v>
      </c>
    </row>
    <row r="51" spans="1:8" ht="32" x14ac:dyDescent="0.2">
      <c r="A51" s="18" t="s">
        <v>560</v>
      </c>
      <c r="B51" s="18" t="s">
        <v>292</v>
      </c>
      <c r="C51" s="18" t="s">
        <v>293</v>
      </c>
      <c r="D51" s="3" t="s">
        <v>39</v>
      </c>
      <c r="E51" s="4" t="s">
        <v>294</v>
      </c>
      <c r="F51" s="7"/>
      <c r="G51" s="7"/>
      <c r="H51" s="12">
        <f t="shared" si="1"/>
        <v>0</v>
      </c>
    </row>
    <row r="52" spans="1:8" ht="96" hidden="1" x14ac:dyDescent="0.2">
      <c r="A52" s="18" t="s">
        <v>560</v>
      </c>
      <c r="B52" s="18" t="s">
        <v>292</v>
      </c>
      <c r="C52" s="18" t="s">
        <v>293</v>
      </c>
      <c r="D52" s="3" t="s">
        <v>44</v>
      </c>
      <c r="E52" s="4" t="s">
        <v>295</v>
      </c>
      <c r="F52" s="7"/>
      <c r="G52" s="7"/>
      <c r="H52" s="12">
        <f t="shared" si="1"/>
        <v>0</v>
      </c>
    </row>
    <row r="53" spans="1:8" ht="90" hidden="1" customHeight="1" x14ac:dyDescent="0.2">
      <c r="A53" s="18" t="s">
        <v>560</v>
      </c>
      <c r="B53" s="18" t="s">
        <v>292</v>
      </c>
      <c r="C53" s="18" t="s">
        <v>293</v>
      </c>
      <c r="D53" s="18" t="s">
        <v>46</v>
      </c>
      <c r="E53" s="4" t="s">
        <v>444</v>
      </c>
      <c r="F53" s="7"/>
      <c r="G53" s="7"/>
      <c r="H53" s="12">
        <f t="shared" si="1"/>
        <v>0</v>
      </c>
    </row>
    <row r="54" spans="1:8" ht="48" hidden="1" x14ac:dyDescent="0.2">
      <c r="A54" s="18" t="s">
        <v>560</v>
      </c>
      <c r="B54" s="18" t="s">
        <v>292</v>
      </c>
      <c r="C54" s="18" t="s">
        <v>293</v>
      </c>
      <c r="D54" s="18" t="s">
        <v>46</v>
      </c>
      <c r="E54" s="4" t="s">
        <v>439</v>
      </c>
      <c r="F54" s="7"/>
      <c r="G54" s="7"/>
      <c r="H54" s="12">
        <f t="shared" si="1"/>
        <v>0</v>
      </c>
    </row>
    <row r="55" spans="1:8" ht="120.75" hidden="1" customHeight="1" x14ac:dyDescent="0.2">
      <c r="A55" s="18" t="s">
        <v>560</v>
      </c>
      <c r="B55" s="18" t="s">
        <v>292</v>
      </c>
      <c r="C55" s="18" t="s">
        <v>293</v>
      </c>
      <c r="D55" s="18" t="s">
        <v>46</v>
      </c>
      <c r="E55" s="4" t="s">
        <v>440</v>
      </c>
      <c r="F55" s="7"/>
      <c r="G55" s="7"/>
      <c r="H55" s="12">
        <f t="shared" si="1"/>
        <v>0</v>
      </c>
    </row>
    <row r="56" spans="1:8" ht="16" hidden="1" x14ac:dyDescent="0.2">
      <c r="A56" s="18" t="s">
        <v>560</v>
      </c>
      <c r="B56" s="18" t="s">
        <v>292</v>
      </c>
      <c r="C56" s="18" t="s">
        <v>293</v>
      </c>
      <c r="D56" s="18" t="s">
        <v>46</v>
      </c>
      <c r="E56" s="4" t="s">
        <v>441</v>
      </c>
      <c r="F56" s="7"/>
      <c r="G56" s="7"/>
      <c r="H56" s="12">
        <f t="shared" si="1"/>
        <v>0</v>
      </c>
    </row>
    <row r="57" spans="1:8" ht="16" hidden="1" x14ac:dyDescent="0.2">
      <c r="A57" s="18" t="s">
        <v>560</v>
      </c>
      <c r="B57" s="18" t="s">
        <v>292</v>
      </c>
      <c r="C57" s="18" t="s">
        <v>293</v>
      </c>
      <c r="D57" s="18" t="s">
        <v>46</v>
      </c>
      <c r="E57" s="4" t="s">
        <v>445</v>
      </c>
      <c r="F57" s="7"/>
      <c r="G57" s="7"/>
      <c r="H57" s="12">
        <f t="shared" si="1"/>
        <v>0</v>
      </c>
    </row>
    <row r="58" spans="1:8" ht="45" hidden="1" customHeight="1" x14ac:dyDescent="0.2">
      <c r="A58" s="18" t="s">
        <v>560</v>
      </c>
      <c r="B58" s="18" t="s">
        <v>292</v>
      </c>
      <c r="C58" s="18" t="s">
        <v>293</v>
      </c>
      <c r="D58" s="18" t="s">
        <v>46</v>
      </c>
      <c r="E58" s="4" t="s">
        <v>442</v>
      </c>
      <c r="F58" s="7"/>
      <c r="G58" s="7"/>
      <c r="H58" s="12">
        <f t="shared" si="1"/>
        <v>0</v>
      </c>
    </row>
    <row r="59" spans="1:8" ht="62.25" hidden="1" customHeight="1" x14ac:dyDescent="0.2">
      <c r="A59" s="18" t="s">
        <v>560</v>
      </c>
      <c r="B59" s="18" t="s">
        <v>292</v>
      </c>
      <c r="C59" s="18" t="s">
        <v>293</v>
      </c>
      <c r="D59" s="18" t="s">
        <v>46</v>
      </c>
      <c r="E59" s="4" t="s">
        <v>443</v>
      </c>
      <c r="F59" s="7"/>
      <c r="G59" s="7"/>
      <c r="H59" s="12">
        <f t="shared" si="1"/>
        <v>0</v>
      </c>
    </row>
    <row r="60" spans="1:8" ht="48" hidden="1" x14ac:dyDescent="0.2">
      <c r="A60" s="18" t="s">
        <v>560</v>
      </c>
      <c r="B60" s="18" t="s">
        <v>292</v>
      </c>
      <c r="C60" s="18" t="s">
        <v>293</v>
      </c>
      <c r="D60" s="3" t="s">
        <v>19</v>
      </c>
      <c r="E60" s="4" t="s">
        <v>296</v>
      </c>
      <c r="F60" s="7"/>
      <c r="G60" s="7"/>
      <c r="H60" s="12">
        <f t="shared" si="1"/>
        <v>0</v>
      </c>
    </row>
    <row r="61" spans="1:8" ht="16" x14ac:dyDescent="0.2">
      <c r="A61" s="18" t="s">
        <v>122</v>
      </c>
      <c r="B61" s="18"/>
      <c r="C61" s="18" t="s">
        <v>119</v>
      </c>
      <c r="D61" s="18" t="s">
        <v>38</v>
      </c>
      <c r="E61" s="10" t="s">
        <v>486</v>
      </c>
      <c r="F61" s="7"/>
      <c r="G61" s="7"/>
      <c r="H61" s="12">
        <f t="shared" si="1"/>
        <v>0</v>
      </c>
    </row>
    <row r="62" spans="1:8" ht="16" hidden="1" x14ac:dyDescent="0.2">
      <c r="A62" s="18" t="s">
        <v>122</v>
      </c>
      <c r="B62" s="18"/>
      <c r="C62" s="18" t="s">
        <v>119</v>
      </c>
      <c r="D62" s="18" t="s">
        <v>42</v>
      </c>
      <c r="E62" s="10" t="s">
        <v>487</v>
      </c>
      <c r="F62" s="7"/>
      <c r="G62" s="7"/>
      <c r="H62" s="12">
        <f t="shared" si="1"/>
        <v>0</v>
      </c>
    </row>
    <row r="63" spans="1:8" ht="16" hidden="1" x14ac:dyDescent="0.2">
      <c r="A63" s="18" t="s">
        <v>122</v>
      </c>
      <c r="B63" s="18"/>
      <c r="C63" s="18" t="s">
        <v>119</v>
      </c>
      <c r="D63" s="18" t="s">
        <v>41</v>
      </c>
      <c r="E63" s="10" t="s">
        <v>488</v>
      </c>
      <c r="F63" s="7"/>
      <c r="G63" s="7"/>
      <c r="H63" s="12">
        <f t="shared" si="1"/>
        <v>0</v>
      </c>
    </row>
    <row r="64" spans="1:8" ht="16" hidden="1" x14ac:dyDescent="0.2">
      <c r="A64" s="18" t="s">
        <v>122</v>
      </c>
      <c r="B64" s="18"/>
      <c r="C64" s="18" t="s">
        <v>119</v>
      </c>
      <c r="D64" s="18" t="s">
        <v>41</v>
      </c>
      <c r="E64" s="10" t="s">
        <v>489</v>
      </c>
      <c r="F64" s="7"/>
      <c r="G64" s="7"/>
      <c r="H64" s="12">
        <f t="shared" si="1"/>
        <v>0</v>
      </c>
    </row>
    <row r="65" spans="1:8" ht="61.5" hidden="1" customHeight="1" x14ac:dyDescent="0.2">
      <c r="A65" s="18" t="s">
        <v>159</v>
      </c>
      <c r="B65" s="18" t="s">
        <v>158</v>
      </c>
      <c r="C65" s="18" t="s">
        <v>160</v>
      </c>
      <c r="D65" s="3" t="s">
        <v>19</v>
      </c>
      <c r="E65" s="4" t="s">
        <v>161</v>
      </c>
      <c r="F65" s="5">
        <v>70630</v>
      </c>
      <c r="G65" s="5">
        <v>7630</v>
      </c>
      <c r="H65" s="6">
        <f t="shared" si="1"/>
        <v>78260</v>
      </c>
    </row>
    <row r="66" spans="1:8" ht="64" hidden="1" x14ac:dyDescent="0.2">
      <c r="A66" s="18" t="s">
        <v>159</v>
      </c>
      <c r="B66" s="18" t="s">
        <v>158</v>
      </c>
      <c r="C66" s="18" t="s">
        <v>160</v>
      </c>
      <c r="D66" s="3" t="s">
        <v>20</v>
      </c>
      <c r="E66" s="4" t="s">
        <v>171</v>
      </c>
      <c r="F66" s="8">
        <f>(60*35*15)+(36*35*15)+(9*35*15)+(9*35*15)</f>
        <v>59850</v>
      </c>
      <c r="G66" s="8"/>
      <c r="H66" s="11">
        <f t="shared" si="1"/>
        <v>59850</v>
      </c>
    </row>
    <row r="67" spans="1:8" ht="32" hidden="1" x14ac:dyDescent="0.2">
      <c r="A67" s="18" t="s">
        <v>159</v>
      </c>
      <c r="B67" s="18" t="s">
        <v>158</v>
      </c>
      <c r="C67" s="18" t="s">
        <v>160</v>
      </c>
      <c r="D67" s="3" t="s">
        <v>22</v>
      </c>
      <c r="E67" s="4" t="s">
        <v>163</v>
      </c>
      <c r="F67" s="7"/>
      <c r="G67" s="7"/>
      <c r="H67" s="12">
        <f t="shared" ref="H67:H98" si="2">F67+G67</f>
        <v>0</v>
      </c>
    </row>
    <row r="68" spans="1:8" ht="64" hidden="1" x14ac:dyDescent="0.2">
      <c r="A68" s="18" t="s">
        <v>159</v>
      </c>
      <c r="B68" s="18" t="s">
        <v>158</v>
      </c>
      <c r="C68" s="18" t="s">
        <v>160</v>
      </c>
      <c r="D68" s="3" t="s">
        <v>23</v>
      </c>
      <c r="E68" s="4" t="s">
        <v>162</v>
      </c>
      <c r="F68" s="7"/>
      <c r="G68" s="7"/>
      <c r="H68" s="12">
        <f t="shared" si="2"/>
        <v>0</v>
      </c>
    </row>
    <row r="69" spans="1:8" ht="16" hidden="1" x14ac:dyDescent="0.2">
      <c r="A69" s="18" t="s">
        <v>159</v>
      </c>
      <c r="B69" s="18" t="s">
        <v>158</v>
      </c>
      <c r="C69" s="18" t="s">
        <v>160</v>
      </c>
      <c r="D69" s="3" t="s">
        <v>25</v>
      </c>
      <c r="E69" s="4" t="s">
        <v>337</v>
      </c>
      <c r="F69" s="5">
        <v>0</v>
      </c>
      <c r="G69" s="5">
        <v>0</v>
      </c>
      <c r="H69" s="6">
        <f t="shared" si="2"/>
        <v>0</v>
      </c>
    </row>
    <row r="70" spans="1:8" ht="16" hidden="1" x14ac:dyDescent="0.2">
      <c r="A70" s="18" t="s">
        <v>159</v>
      </c>
      <c r="B70" s="18" t="s">
        <v>158</v>
      </c>
      <c r="C70" s="18" t="s">
        <v>160</v>
      </c>
      <c r="D70" s="3" t="s">
        <v>26</v>
      </c>
      <c r="E70" s="4" t="s">
        <v>164</v>
      </c>
      <c r="F70" s="5"/>
      <c r="G70" s="5">
        <v>360</v>
      </c>
      <c r="H70" s="6">
        <f t="shared" si="2"/>
        <v>360</v>
      </c>
    </row>
    <row r="71" spans="1:8" ht="16" hidden="1" x14ac:dyDescent="0.2">
      <c r="A71" s="18" t="s">
        <v>159</v>
      </c>
      <c r="B71" s="18" t="s">
        <v>158</v>
      </c>
      <c r="C71" s="18" t="s">
        <v>160</v>
      </c>
      <c r="D71" s="3" t="s">
        <v>27</v>
      </c>
      <c r="E71" s="4" t="s">
        <v>172</v>
      </c>
      <c r="F71" s="5"/>
      <c r="G71" s="5">
        <v>1000</v>
      </c>
      <c r="H71" s="6">
        <f t="shared" si="2"/>
        <v>1000</v>
      </c>
    </row>
    <row r="72" spans="1:8" ht="16" x14ac:dyDescent="0.2">
      <c r="A72" s="18" t="s">
        <v>159</v>
      </c>
      <c r="B72" s="18" t="s">
        <v>158</v>
      </c>
      <c r="C72" s="18" t="s">
        <v>160</v>
      </c>
      <c r="D72" s="3" t="s">
        <v>38</v>
      </c>
      <c r="E72" s="4" t="s">
        <v>165</v>
      </c>
      <c r="F72" s="5"/>
      <c r="G72" s="5">
        <f>1500+1500+7500</f>
        <v>10500</v>
      </c>
      <c r="H72" s="6">
        <f t="shared" si="2"/>
        <v>10500</v>
      </c>
    </row>
    <row r="73" spans="1:8" ht="64" x14ac:dyDescent="0.2">
      <c r="A73" s="18" t="s">
        <v>159</v>
      </c>
      <c r="B73" s="18" t="s">
        <v>158</v>
      </c>
      <c r="C73" s="18" t="s">
        <v>160</v>
      </c>
      <c r="D73" s="3" t="s">
        <v>39</v>
      </c>
      <c r="E73" s="17" t="s">
        <v>339</v>
      </c>
      <c r="F73" s="7"/>
      <c r="G73" s="7">
        <v>5000</v>
      </c>
      <c r="H73" s="12">
        <f t="shared" si="2"/>
        <v>5000</v>
      </c>
    </row>
    <row r="74" spans="1:8" ht="16" x14ac:dyDescent="0.2">
      <c r="A74" s="18" t="s">
        <v>159</v>
      </c>
      <c r="B74" s="18" t="s">
        <v>158</v>
      </c>
      <c r="C74" s="18" t="s">
        <v>160</v>
      </c>
      <c r="D74" s="3" t="s">
        <v>39</v>
      </c>
      <c r="E74" s="4" t="s">
        <v>338</v>
      </c>
      <c r="F74" s="8"/>
      <c r="G74" s="8">
        <v>15000</v>
      </c>
      <c r="H74" s="11">
        <f t="shared" si="2"/>
        <v>15000</v>
      </c>
    </row>
    <row r="75" spans="1:8" ht="32" hidden="1" x14ac:dyDescent="0.2">
      <c r="A75" s="18" t="s">
        <v>159</v>
      </c>
      <c r="B75" s="18" t="s">
        <v>158</v>
      </c>
      <c r="C75" s="18" t="s">
        <v>160</v>
      </c>
      <c r="D75" s="3" t="s">
        <v>40</v>
      </c>
      <c r="E75" s="4" t="s">
        <v>167</v>
      </c>
      <c r="F75" s="7"/>
      <c r="G75" s="7"/>
      <c r="H75" s="12">
        <f t="shared" si="2"/>
        <v>0</v>
      </c>
    </row>
    <row r="76" spans="1:8" ht="32" hidden="1" x14ac:dyDescent="0.2">
      <c r="A76" s="18" t="s">
        <v>159</v>
      </c>
      <c r="B76" s="18" t="s">
        <v>158</v>
      </c>
      <c r="C76" s="18" t="s">
        <v>160</v>
      </c>
      <c r="D76" s="3" t="s">
        <v>41</v>
      </c>
      <c r="E76" s="4" t="s">
        <v>168</v>
      </c>
      <c r="F76" s="5"/>
      <c r="G76" s="5">
        <v>400</v>
      </c>
      <c r="H76" s="6">
        <f t="shared" si="2"/>
        <v>400</v>
      </c>
    </row>
    <row r="77" spans="1:8" ht="32" hidden="1" x14ac:dyDescent="0.2">
      <c r="A77" s="18" t="s">
        <v>159</v>
      </c>
      <c r="B77" s="18" t="s">
        <v>158</v>
      </c>
      <c r="C77" s="18" t="s">
        <v>160</v>
      </c>
      <c r="D77" s="3" t="s">
        <v>42</v>
      </c>
      <c r="E77" s="4" t="s">
        <v>169</v>
      </c>
      <c r="F77" s="17"/>
      <c r="G77" s="17"/>
      <c r="H77" s="12">
        <f t="shared" si="2"/>
        <v>0</v>
      </c>
    </row>
    <row r="78" spans="1:8" ht="48" hidden="1" x14ac:dyDescent="0.2">
      <c r="A78" s="18" t="s">
        <v>159</v>
      </c>
      <c r="B78" s="18" t="s">
        <v>158</v>
      </c>
      <c r="C78" s="18" t="s">
        <v>160</v>
      </c>
      <c r="D78" s="3" t="s">
        <v>43</v>
      </c>
      <c r="E78" s="4" t="s">
        <v>170</v>
      </c>
      <c r="F78" s="17"/>
      <c r="G78" s="17"/>
      <c r="H78" s="12">
        <f t="shared" si="2"/>
        <v>0</v>
      </c>
    </row>
    <row r="79" spans="1:8" ht="128" hidden="1" x14ac:dyDescent="0.2">
      <c r="A79" s="18" t="s">
        <v>159</v>
      </c>
      <c r="B79" s="18" t="s">
        <v>158</v>
      </c>
      <c r="C79" s="18" t="s">
        <v>160</v>
      </c>
      <c r="D79" s="3" t="s">
        <v>46</v>
      </c>
      <c r="E79" s="4" t="s">
        <v>166</v>
      </c>
      <c r="F79" s="17"/>
      <c r="G79" s="17"/>
      <c r="H79" s="12">
        <f t="shared" si="2"/>
        <v>0</v>
      </c>
    </row>
    <row r="80" spans="1:8" ht="32" hidden="1" x14ac:dyDescent="0.2">
      <c r="A80" s="18" t="s">
        <v>421</v>
      </c>
      <c r="B80" s="18"/>
      <c r="C80" s="18" t="s">
        <v>206</v>
      </c>
      <c r="D80" s="3" t="s">
        <v>19</v>
      </c>
      <c r="E80" s="4" t="s">
        <v>207</v>
      </c>
      <c r="F80" s="8">
        <v>6000</v>
      </c>
      <c r="G80" s="8">
        <v>1500</v>
      </c>
      <c r="H80" s="11">
        <f t="shared" si="2"/>
        <v>7500</v>
      </c>
    </row>
    <row r="81" spans="1:8" ht="32" hidden="1" x14ac:dyDescent="0.2">
      <c r="A81" s="18" t="s">
        <v>421</v>
      </c>
      <c r="B81" s="18"/>
      <c r="C81" s="18" t="s">
        <v>206</v>
      </c>
      <c r="D81" s="3" t="s">
        <v>20</v>
      </c>
      <c r="E81" s="4" t="s">
        <v>208</v>
      </c>
      <c r="F81" s="8">
        <v>7000</v>
      </c>
      <c r="G81" s="8">
        <v>3000</v>
      </c>
      <c r="H81" s="11">
        <f t="shared" si="2"/>
        <v>10000</v>
      </c>
    </row>
    <row r="82" spans="1:8" ht="16" hidden="1" x14ac:dyDescent="0.2">
      <c r="A82" s="18" t="s">
        <v>421</v>
      </c>
      <c r="B82" s="18"/>
      <c r="C82" s="18" t="s">
        <v>206</v>
      </c>
      <c r="D82" s="3" t="s">
        <v>21</v>
      </c>
      <c r="E82" s="4" t="s">
        <v>209</v>
      </c>
      <c r="F82" s="8">
        <v>150000</v>
      </c>
      <c r="G82" s="8">
        <v>25000</v>
      </c>
      <c r="H82" s="11">
        <f t="shared" si="2"/>
        <v>175000</v>
      </c>
    </row>
    <row r="83" spans="1:8" ht="80" hidden="1" x14ac:dyDescent="0.2">
      <c r="A83" s="18" t="s">
        <v>421</v>
      </c>
      <c r="B83" s="18"/>
      <c r="C83" s="18" t="s">
        <v>206</v>
      </c>
      <c r="D83" s="3" t="s">
        <v>25</v>
      </c>
      <c r="E83" s="4" t="s">
        <v>213</v>
      </c>
      <c r="F83" s="8"/>
      <c r="G83" s="8">
        <v>3000</v>
      </c>
      <c r="H83" s="11">
        <f t="shared" si="2"/>
        <v>3000</v>
      </c>
    </row>
    <row r="84" spans="1:8" ht="32" hidden="1" x14ac:dyDescent="0.2">
      <c r="A84" s="18" t="s">
        <v>421</v>
      </c>
      <c r="B84" s="18"/>
      <c r="C84" s="18" t="s">
        <v>206</v>
      </c>
      <c r="D84" s="3" t="s">
        <v>27</v>
      </c>
      <c r="E84" s="4" t="s">
        <v>212</v>
      </c>
      <c r="F84" s="8"/>
      <c r="G84" s="8">
        <v>3000</v>
      </c>
      <c r="H84" s="11">
        <f t="shared" si="2"/>
        <v>3000</v>
      </c>
    </row>
    <row r="85" spans="1:8" ht="16" hidden="1" x14ac:dyDescent="0.2">
      <c r="A85" s="18" t="s">
        <v>421</v>
      </c>
      <c r="B85" s="18"/>
      <c r="C85" s="18" t="s">
        <v>206</v>
      </c>
      <c r="D85" s="3" t="s">
        <v>29</v>
      </c>
      <c r="E85" s="4" t="s">
        <v>211</v>
      </c>
      <c r="F85" s="8"/>
      <c r="G85" s="8">
        <v>2000</v>
      </c>
      <c r="H85" s="11">
        <f t="shared" si="2"/>
        <v>2000</v>
      </c>
    </row>
    <row r="86" spans="1:8" ht="32" x14ac:dyDescent="0.2">
      <c r="A86" s="18" t="s">
        <v>421</v>
      </c>
      <c r="B86" s="18"/>
      <c r="C86" s="18" t="s">
        <v>206</v>
      </c>
      <c r="D86" s="3" t="s">
        <v>38</v>
      </c>
      <c r="E86" s="4" t="s">
        <v>210</v>
      </c>
      <c r="F86" s="8"/>
      <c r="G86" s="8">
        <v>4000</v>
      </c>
      <c r="H86" s="11">
        <f t="shared" si="2"/>
        <v>4000</v>
      </c>
    </row>
    <row r="87" spans="1:8" ht="16" hidden="1" x14ac:dyDescent="0.2">
      <c r="A87" s="18" t="s">
        <v>321</v>
      </c>
      <c r="B87" s="18" t="s">
        <v>570</v>
      </c>
      <c r="C87" s="18" t="s">
        <v>569</v>
      </c>
      <c r="D87" s="3" t="s">
        <v>19</v>
      </c>
      <c r="E87" s="4" t="s">
        <v>571</v>
      </c>
      <c r="F87" s="8"/>
      <c r="G87" s="8"/>
      <c r="H87" s="11">
        <f t="shared" si="2"/>
        <v>0</v>
      </c>
    </row>
    <row r="88" spans="1:8" ht="16" hidden="1" x14ac:dyDescent="0.2">
      <c r="A88" s="18" t="s">
        <v>321</v>
      </c>
      <c r="B88" s="18" t="s">
        <v>570</v>
      </c>
      <c r="C88" s="18" t="s">
        <v>569</v>
      </c>
      <c r="D88" s="3" t="s">
        <v>19</v>
      </c>
      <c r="E88" s="4" t="s">
        <v>572</v>
      </c>
      <c r="F88" s="8"/>
      <c r="G88" s="8"/>
      <c r="H88" s="11">
        <f t="shared" si="2"/>
        <v>0</v>
      </c>
    </row>
    <row r="89" spans="1:8" ht="16" hidden="1" x14ac:dyDescent="0.2">
      <c r="A89" s="18" t="s">
        <v>321</v>
      </c>
      <c r="B89" s="18" t="s">
        <v>570</v>
      </c>
      <c r="C89" s="18" t="s">
        <v>569</v>
      </c>
      <c r="D89" s="3" t="s">
        <v>19</v>
      </c>
      <c r="E89" s="4" t="s">
        <v>573</v>
      </c>
      <c r="F89" s="8"/>
      <c r="G89" s="8"/>
      <c r="H89" s="11">
        <f t="shared" si="2"/>
        <v>0</v>
      </c>
    </row>
    <row r="90" spans="1:8" ht="32" hidden="1" x14ac:dyDescent="0.2">
      <c r="A90" s="18" t="s">
        <v>321</v>
      </c>
      <c r="B90" s="18" t="s">
        <v>570</v>
      </c>
      <c r="C90" s="18" t="s">
        <v>569</v>
      </c>
      <c r="D90" s="3" t="s">
        <v>19</v>
      </c>
      <c r="E90" s="4" t="s">
        <v>574</v>
      </c>
      <c r="F90" s="8"/>
      <c r="G90" s="8"/>
      <c r="H90" s="11">
        <f t="shared" si="2"/>
        <v>0</v>
      </c>
    </row>
    <row r="91" spans="1:8" ht="32" hidden="1" x14ac:dyDescent="0.2">
      <c r="A91" s="18" t="s">
        <v>321</v>
      </c>
      <c r="B91" s="18" t="s">
        <v>570</v>
      </c>
      <c r="C91" s="18" t="s">
        <v>569</v>
      </c>
      <c r="D91" s="3" t="s">
        <v>19</v>
      </c>
      <c r="E91" s="4" t="s">
        <v>578</v>
      </c>
      <c r="F91" s="8"/>
      <c r="G91" s="8"/>
      <c r="H91" s="11">
        <f t="shared" si="2"/>
        <v>0</v>
      </c>
    </row>
    <row r="92" spans="1:8" ht="32" hidden="1" x14ac:dyDescent="0.2">
      <c r="A92" s="18" t="s">
        <v>321</v>
      </c>
      <c r="B92" s="18" t="s">
        <v>570</v>
      </c>
      <c r="C92" s="18" t="s">
        <v>569</v>
      </c>
      <c r="D92" s="3" t="s">
        <v>19</v>
      </c>
      <c r="E92" s="4" t="s">
        <v>575</v>
      </c>
      <c r="F92" s="8"/>
      <c r="G92" s="8"/>
      <c r="H92" s="11">
        <f t="shared" si="2"/>
        <v>0</v>
      </c>
    </row>
    <row r="93" spans="1:8" ht="32" hidden="1" x14ac:dyDescent="0.2">
      <c r="A93" s="18" t="s">
        <v>321</v>
      </c>
      <c r="B93" s="18" t="s">
        <v>570</v>
      </c>
      <c r="C93" s="18" t="s">
        <v>569</v>
      </c>
      <c r="D93" s="3" t="s">
        <v>19</v>
      </c>
      <c r="E93" s="4" t="s">
        <v>576</v>
      </c>
      <c r="F93" s="8"/>
      <c r="G93" s="8"/>
      <c r="H93" s="11">
        <f t="shared" si="2"/>
        <v>0</v>
      </c>
    </row>
    <row r="94" spans="1:8" ht="32" hidden="1" x14ac:dyDescent="0.2">
      <c r="A94" s="18" t="s">
        <v>321</v>
      </c>
      <c r="B94" s="18" t="s">
        <v>570</v>
      </c>
      <c r="C94" s="18" t="s">
        <v>569</v>
      </c>
      <c r="D94" s="3" t="s">
        <v>19</v>
      </c>
      <c r="E94" s="4" t="s">
        <v>577</v>
      </c>
      <c r="F94" s="8"/>
      <c r="G94" s="8"/>
      <c r="H94" s="11">
        <f t="shared" si="2"/>
        <v>0</v>
      </c>
    </row>
    <row r="95" spans="1:8" ht="16" hidden="1" x14ac:dyDescent="0.2">
      <c r="A95" s="18" t="s">
        <v>321</v>
      </c>
      <c r="B95" s="18" t="s">
        <v>570</v>
      </c>
      <c r="C95" s="18" t="s">
        <v>569</v>
      </c>
      <c r="D95" s="3" t="s">
        <v>23</v>
      </c>
      <c r="E95" s="4" t="s">
        <v>579</v>
      </c>
      <c r="F95" s="7"/>
      <c r="G95" s="7"/>
      <c r="H95" s="142">
        <f t="shared" si="2"/>
        <v>0</v>
      </c>
    </row>
    <row r="96" spans="1:8" ht="16" hidden="1" x14ac:dyDescent="0.2">
      <c r="A96" s="18" t="s">
        <v>321</v>
      </c>
      <c r="B96" s="18" t="s">
        <v>570</v>
      </c>
      <c r="C96" s="18" t="s">
        <v>569</v>
      </c>
      <c r="D96" s="3" t="s">
        <v>24</v>
      </c>
      <c r="E96" s="4" t="s">
        <v>580</v>
      </c>
      <c r="F96" s="8"/>
      <c r="G96" s="8">
        <v>5000</v>
      </c>
      <c r="H96" s="11">
        <f t="shared" si="2"/>
        <v>5000</v>
      </c>
    </row>
    <row r="97" spans="1:8" ht="32" hidden="1" x14ac:dyDescent="0.2">
      <c r="A97" s="18" t="s">
        <v>321</v>
      </c>
      <c r="B97" s="18" t="s">
        <v>570</v>
      </c>
      <c r="C97" s="18" t="s">
        <v>569</v>
      </c>
      <c r="D97" s="3" t="s">
        <v>25</v>
      </c>
      <c r="E97" s="4" t="s">
        <v>581</v>
      </c>
      <c r="F97" s="8"/>
      <c r="G97" s="8">
        <v>30000</v>
      </c>
      <c r="H97" s="11">
        <f t="shared" si="2"/>
        <v>30000</v>
      </c>
    </row>
    <row r="98" spans="1:8" ht="32" hidden="1" x14ac:dyDescent="0.2">
      <c r="A98" s="18" t="s">
        <v>321</v>
      </c>
      <c r="B98" s="18" t="s">
        <v>570</v>
      </c>
      <c r="C98" s="18" t="s">
        <v>569</v>
      </c>
      <c r="D98" s="3" t="s">
        <v>25</v>
      </c>
      <c r="E98" s="4" t="s">
        <v>582</v>
      </c>
      <c r="F98" s="8"/>
      <c r="G98" s="8">
        <v>5000</v>
      </c>
      <c r="H98" s="11">
        <f t="shared" si="2"/>
        <v>5000</v>
      </c>
    </row>
    <row r="99" spans="1:8" ht="16" hidden="1" x14ac:dyDescent="0.2">
      <c r="A99" s="18" t="s">
        <v>321</v>
      </c>
      <c r="B99" s="18" t="s">
        <v>570</v>
      </c>
      <c r="C99" s="18" t="s">
        <v>569</v>
      </c>
      <c r="D99" s="3" t="s">
        <v>27</v>
      </c>
      <c r="E99" s="4" t="s">
        <v>583</v>
      </c>
      <c r="F99" s="8"/>
      <c r="G99" s="8">
        <v>10000</v>
      </c>
      <c r="H99" s="11">
        <f t="shared" ref="H99:H112" si="3">F99+G99</f>
        <v>10000</v>
      </c>
    </row>
    <row r="100" spans="1:8" ht="16" hidden="1" x14ac:dyDescent="0.2">
      <c r="A100" s="18" t="s">
        <v>321</v>
      </c>
      <c r="B100" s="18" t="s">
        <v>570</v>
      </c>
      <c r="C100" s="18" t="s">
        <v>569</v>
      </c>
      <c r="D100" s="3" t="s">
        <v>27</v>
      </c>
      <c r="E100" s="4" t="s">
        <v>584</v>
      </c>
      <c r="F100" s="8"/>
      <c r="G100" s="8">
        <v>10000</v>
      </c>
      <c r="H100" s="11">
        <f t="shared" si="3"/>
        <v>10000</v>
      </c>
    </row>
    <row r="101" spans="1:8" ht="16" hidden="1" x14ac:dyDescent="0.2">
      <c r="A101" s="18" t="s">
        <v>321</v>
      </c>
      <c r="B101" s="18" t="s">
        <v>570</v>
      </c>
      <c r="C101" s="18" t="s">
        <v>569</v>
      </c>
      <c r="D101" s="3" t="s">
        <v>28</v>
      </c>
      <c r="E101" s="4" t="s">
        <v>585</v>
      </c>
      <c r="F101" s="8"/>
      <c r="G101" s="8">
        <v>100000</v>
      </c>
      <c r="H101" s="11">
        <f t="shared" si="3"/>
        <v>100000</v>
      </c>
    </row>
    <row r="102" spans="1:8" ht="16" hidden="1" x14ac:dyDescent="0.2">
      <c r="A102" s="18" t="s">
        <v>321</v>
      </c>
      <c r="B102" s="18" t="s">
        <v>570</v>
      </c>
      <c r="C102" s="18" t="s">
        <v>569</v>
      </c>
      <c r="D102" s="3" t="s">
        <v>28</v>
      </c>
      <c r="E102" s="4" t="s">
        <v>586</v>
      </c>
      <c r="F102" s="8"/>
      <c r="G102" s="8">
        <v>5000</v>
      </c>
      <c r="H102" s="11">
        <f t="shared" si="3"/>
        <v>5000</v>
      </c>
    </row>
    <row r="103" spans="1:8" ht="16" hidden="1" x14ac:dyDescent="0.2">
      <c r="A103" s="18" t="s">
        <v>321</v>
      </c>
      <c r="B103" s="18" t="s">
        <v>570</v>
      </c>
      <c r="C103" s="18" t="s">
        <v>569</v>
      </c>
      <c r="D103" s="3" t="s">
        <v>28</v>
      </c>
      <c r="E103" s="4" t="s">
        <v>587</v>
      </c>
      <c r="F103" s="8"/>
      <c r="G103" s="8">
        <v>20000</v>
      </c>
      <c r="H103" s="11">
        <f t="shared" si="3"/>
        <v>20000</v>
      </c>
    </row>
    <row r="104" spans="1:8" ht="16" hidden="1" x14ac:dyDescent="0.2">
      <c r="A104" s="18" t="s">
        <v>321</v>
      </c>
      <c r="B104" s="18" t="s">
        <v>570</v>
      </c>
      <c r="C104" s="18" t="s">
        <v>569</v>
      </c>
      <c r="D104" s="3" t="s">
        <v>28</v>
      </c>
      <c r="E104" s="4" t="s">
        <v>588</v>
      </c>
      <c r="F104" s="8"/>
      <c r="G104" s="8">
        <v>5000</v>
      </c>
      <c r="H104" s="11">
        <f t="shared" si="3"/>
        <v>5000</v>
      </c>
    </row>
    <row r="105" spans="1:8" ht="16" x14ac:dyDescent="0.2">
      <c r="A105" s="18" t="s">
        <v>321</v>
      </c>
      <c r="B105" s="18" t="s">
        <v>570</v>
      </c>
      <c r="C105" s="18" t="s">
        <v>569</v>
      </c>
      <c r="D105" s="3" t="s">
        <v>38</v>
      </c>
      <c r="E105" s="4" t="s">
        <v>589</v>
      </c>
      <c r="F105" s="8"/>
      <c r="G105" s="8">
        <v>1000</v>
      </c>
      <c r="H105" s="11">
        <f t="shared" si="3"/>
        <v>1000</v>
      </c>
    </row>
    <row r="106" spans="1:8" ht="32" x14ac:dyDescent="0.2">
      <c r="A106" s="18" t="s">
        <v>321</v>
      </c>
      <c r="B106" s="18" t="s">
        <v>570</v>
      </c>
      <c r="C106" s="18" t="s">
        <v>569</v>
      </c>
      <c r="D106" s="3" t="s">
        <v>38</v>
      </c>
      <c r="E106" s="4" t="s">
        <v>590</v>
      </c>
      <c r="F106" s="8"/>
      <c r="G106" s="8">
        <v>1500</v>
      </c>
      <c r="H106" s="11">
        <f t="shared" si="3"/>
        <v>1500</v>
      </c>
    </row>
    <row r="107" spans="1:8" ht="16" x14ac:dyDescent="0.2">
      <c r="A107" s="18" t="s">
        <v>321</v>
      </c>
      <c r="B107" s="18" t="s">
        <v>570</v>
      </c>
      <c r="C107" s="18" t="s">
        <v>569</v>
      </c>
      <c r="D107" s="3" t="s">
        <v>38</v>
      </c>
      <c r="E107" s="4" t="s">
        <v>591</v>
      </c>
      <c r="F107" s="8"/>
      <c r="G107" s="8">
        <v>1000</v>
      </c>
      <c r="H107" s="11">
        <f t="shared" si="3"/>
        <v>1000</v>
      </c>
    </row>
    <row r="108" spans="1:8" ht="256" x14ac:dyDescent="0.2">
      <c r="A108" s="18" t="s">
        <v>321</v>
      </c>
      <c r="B108" s="18" t="s">
        <v>570</v>
      </c>
      <c r="C108" s="18" t="s">
        <v>569</v>
      </c>
      <c r="D108" s="3" t="s">
        <v>38</v>
      </c>
      <c r="E108" s="4" t="s">
        <v>592</v>
      </c>
      <c r="F108" s="8"/>
      <c r="G108" s="8">
        <f>2500+1000+5000+500+2225+1500</f>
        <v>12725</v>
      </c>
      <c r="H108" s="11">
        <f t="shared" si="3"/>
        <v>12725</v>
      </c>
    </row>
    <row r="109" spans="1:8" ht="48" x14ac:dyDescent="0.2">
      <c r="A109" s="18" t="s">
        <v>321</v>
      </c>
      <c r="B109" s="18" t="s">
        <v>570</v>
      </c>
      <c r="C109" s="18" t="s">
        <v>569</v>
      </c>
      <c r="D109" s="3" t="s">
        <v>39</v>
      </c>
      <c r="E109" s="4" t="s">
        <v>593</v>
      </c>
      <c r="F109" s="8"/>
      <c r="G109" s="8">
        <v>25000</v>
      </c>
      <c r="H109" s="11">
        <f t="shared" si="3"/>
        <v>25000</v>
      </c>
    </row>
    <row r="110" spans="1:8" ht="16" x14ac:dyDescent="0.2">
      <c r="A110" s="18" t="s">
        <v>321</v>
      </c>
      <c r="B110" s="18" t="s">
        <v>570</v>
      </c>
      <c r="C110" s="18" t="s">
        <v>569</v>
      </c>
      <c r="D110" s="3" t="s">
        <v>39</v>
      </c>
      <c r="E110" s="4" t="s">
        <v>594</v>
      </c>
      <c r="F110" s="8"/>
      <c r="G110" s="8">
        <v>33000</v>
      </c>
      <c r="H110" s="11">
        <f t="shared" si="3"/>
        <v>33000</v>
      </c>
    </row>
    <row r="111" spans="1:8" ht="112" x14ac:dyDescent="0.2">
      <c r="A111" s="18" t="s">
        <v>321</v>
      </c>
      <c r="B111" s="18" t="s">
        <v>570</v>
      </c>
      <c r="C111" s="18" t="s">
        <v>569</v>
      </c>
      <c r="D111" s="3" t="s">
        <v>39</v>
      </c>
      <c r="E111" s="143" t="s">
        <v>595</v>
      </c>
      <c r="F111" s="8"/>
      <c r="G111" s="8">
        <f>2500+3000+1000+5000+4600+70000+10000</f>
        <v>96100</v>
      </c>
      <c r="H111" s="11">
        <f t="shared" si="3"/>
        <v>96100</v>
      </c>
    </row>
    <row r="112" spans="1:8" ht="128" hidden="1" x14ac:dyDescent="0.2">
      <c r="A112" s="18" t="s">
        <v>321</v>
      </c>
      <c r="B112" s="18" t="s">
        <v>570</v>
      </c>
      <c r="C112" s="18" t="s">
        <v>569</v>
      </c>
      <c r="D112" s="3" t="s">
        <v>41</v>
      </c>
      <c r="E112" s="143" t="s">
        <v>596</v>
      </c>
      <c r="F112" s="7"/>
      <c r="G112" s="7"/>
      <c r="H112" s="11">
        <f t="shared" si="3"/>
        <v>0</v>
      </c>
    </row>
    <row r="113" spans="1:8" ht="318" hidden="1" customHeight="1" x14ac:dyDescent="0.2">
      <c r="A113" s="18" t="s">
        <v>321</v>
      </c>
      <c r="B113" s="18" t="s">
        <v>570</v>
      </c>
      <c r="C113" s="18" t="s">
        <v>569</v>
      </c>
      <c r="D113" s="3" t="s">
        <v>46</v>
      </c>
      <c r="E113" s="143" t="s">
        <v>597</v>
      </c>
      <c r="F113" s="7"/>
      <c r="G113" s="7"/>
      <c r="H113" s="11"/>
    </row>
    <row r="114" spans="1:8" ht="16" hidden="1" x14ac:dyDescent="0.2">
      <c r="A114" s="18" t="s">
        <v>122</v>
      </c>
      <c r="B114" s="18" t="s">
        <v>77</v>
      </c>
      <c r="C114" s="18" t="s">
        <v>77</v>
      </c>
      <c r="D114" s="3" t="s">
        <v>19</v>
      </c>
      <c r="E114" s="10" t="s">
        <v>78</v>
      </c>
      <c r="F114" s="5">
        <v>63000</v>
      </c>
      <c r="G114" s="5">
        <v>4500</v>
      </c>
      <c r="H114" s="6">
        <f t="shared" ref="H114:H177" si="4">F114+G114</f>
        <v>67500</v>
      </c>
    </row>
    <row r="115" spans="1:8" ht="16" hidden="1" x14ac:dyDescent="0.2">
      <c r="A115" s="18" t="s">
        <v>122</v>
      </c>
      <c r="B115" s="18" t="s">
        <v>77</v>
      </c>
      <c r="C115" s="18" t="s">
        <v>77</v>
      </c>
      <c r="D115" s="3" t="s">
        <v>19</v>
      </c>
      <c r="E115" s="10" t="s">
        <v>79</v>
      </c>
      <c r="F115" s="5">
        <v>33000</v>
      </c>
      <c r="G115" s="5">
        <v>2000</v>
      </c>
      <c r="H115" s="6">
        <f t="shared" si="4"/>
        <v>35000</v>
      </c>
    </row>
    <row r="116" spans="1:8" ht="16" hidden="1" x14ac:dyDescent="0.2">
      <c r="A116" s="18" t="s">
        <v>122</v>
      </c>
      <c r="B116" s="18" t="s">
        <v>77</v>
      </c>
      <c r="C116" s="18" t="s">
        <v>77</v>
      </c>
      <c r="D116" s="3" t="s">
        <v>20</v>
      </c>
      <c r="E116" s="10" t="s">
        <v>80</v>
      </c>
      <c r="F116" s="5">
        <v>10000</v>
      </c>
      <c r="G116" s="5">
        <v>500</v>
      </c>
      <c r="H116" s="6">
        <f t="shared" si="4"/>
        <v>10500</v>
      </c>
    </row>
    <row r="117" spans="1:8" ht="16" hidden="1" x14ac:dyDescent="0.2">
      <c r="A117" s="18" t="s">
        <v>122</v>
      </c>
      <c r="B117" s="18" t="s">
        <v>77</v>
      </c>
      <c r="C117" s="18" t="s">
        <v>77</v>
      </c>
      <c r="D117" s="3" t="s">
        <v>21</v>
      </c>
      <c r="E117" s="10" t="s">
        <v>81</v>
      </c>
      <c r="F117" s="5">
        <v>35000</v>
      </c>
      <c r="G117" s="5">
        <v>15000</v>
      </c>
      <c r="H117" s="6">
        <f t="shared" si="4"/>
        <v>50000</v>
      </c>
    </row>
    <row r="118" spans="1:8" ht="48" hidden="1" x14ac:dyDescent="0.2">
      <c r="A118" s="18" t="s">
        <v>122</v>
      </c>
      <c r="B118" s="18" t="s">
        <v>77</v>
      </c>
      <c r="C118" s="18" t="s">
        <v>77</v>
      </c>
      <c r="D118" s="3" t="s">
        <v>23</v>
      </c>
      <c r="E118" s="10" t="s">
        <v>82</v>
      </c>
      <c r="F118" s="7"/>
      <c r="G118" s="7"/>
      <c r="H118" s="6">
        <f t="shared" si="4"/>
        <v>0</v>
      </c>
    </row>
    <row r="119" spans="1:8" ht="32" hidden="1" x14ac:dyDescent="0.2">
      <c r="A119" s="18" t="s">
        <v>122</v>
      </c>
      <c r="B119" s="18" t="s">
        <v>77</v>
      </c>
      <c r="C119" s="18" t="s">
        <v>77</v>
      </c>
      <c r="D119" s="3" t="s">
        <v>24</v>
      </c>
      <c r="E119" s="10" t="s">
        <v>496</v>
      </c>
      <c r="F119" s="7"/>
      <c r="G119" s="7"/>
      <c r="H119" s="6">
        <f t="shared" si="4"/>
        <v>0</v>
      </c>
    </row>
    <row r="120" spans="1:8" ht="64" hidden="1" x14ac:dyDescent="0.2">
      <c r="A120" s="18" t="s">
        <v>122</v>
      </c>
      <c r="B120" s="18" t="s">
        <v>77</v>
      </c>
      <c r="C120" s="18" t="s">
        <v>77</v>
      </c>
      <c r="D120" s="3" t="s">
        <v>28</v>
      </c>
      <c r="E120" s="10" t="s">
        <v>497</v>
      </c>
      <c r="F120" s="5"/>
      <c r="G120" s="5">
        <v>1500</v>
      </c>
      <c r="H120" s="6">
        <f t="shared" si="4"/>
        <v>1500</v>
      </c>
    </row>
    <row r="121" spans="1:8" ht="32" x14ac:dyDescent="0.2">
      <c r="A121" s="18" t="s">
        <v>122</v>
      </c>
      <c r="B121" s="18" t="s">
        <v>77</v>
      </c>
      <c r="C121" s="18" t="s">
        <v>77</v>
      </c>
      <c r="D121" s="3" t="s">
        <v>38</v>
      </c>
      <c r="E121" s="10" t="s">
        <v>83</v>
      </c>
      <c r="F121" s="5"/>
      <c r="G121" s="5">
        <v>2000</v>
      </c>
      <c r="H121" s="6">
        <f t="shared" si="4"/>
        <v>2000</v>
      </c>
    </row>
    <row r="122" spans="1:8" ht="48" hidden="1" x14ac:dyDescent="0.2">
      <c r="A122" s="18" t="s">
        <v>122</v>
      </c>
      <c r="B122" s="18" t="s">
        <v>77</v>
      </c>
      <c r="C122" s="18" t="s">
        <v>77</v>
      </c>
      <c r="D122" s="3" t="s">
        <v>43</v>
      </c>
      <c r="E122" s="10" t="s">
        <v>403</v>
      </c>
      <c r="F122" s="7"/>
      <c r="G122" s="7"/>
      <c r="H122" s="6">
        <f t="shared" si="4"/>
        <v>0</v>
      </c>
    </row>
    <row r="123" spans="1:8" ht="32" hidden="1" x14ac:dyDescent="0.2">
      <c r="A123" s="18" t="s">
        <v>122</v>
      </c>
      <c r="B123" s="18"/>
      <c r="C123" s="18" t="s">
        <v>352</v>
      </c>
      <c r="D123" s="3" t="s">
        <v>19</v>
      </c>
      <c r="E123" s="4" t="s">
        <v>415</v>
      </c>
      <c r="F123" s="8">
        <v>30000</v>
      </c>
      <c r="G123" s="8"/>
      <c r="H123" s="11">
        <f t="shared" si="4"/>
        <v>30000</v>
      </c>
    </row>
    <row r="124" spans="1:8" ht="32" hidden="1" x14ac:dyDescent="0.2">
      <c r="A124" s="18" t="s">
        <v>122</v>
      </c>
      <c r="B124" s="18"/>
      <c r="C124" s="18" t="s">
        <v>352</v>
      </c>
      <c r="D124" s="3" t="s">
        <v>20</v>
      </c>
      <c r="E124" s="4" t="s">
        <v>416</v>
      </c>
      <c r="F124" s="8">
        <v>20000</v>
      </c>
      <c r="G124" s="8"/>
      <c r="H124" s="11">
        <f t="shared" si="4"/>
        <v>20000</v>
      </c>
    </row>
    <row r="125" spans="1:8" ht="32" hidden="1" x14ac:dyDescent="0.2">
      <c r="A125" s="18" t="s">
        <v>122</v>
      </c>
      <c r="B125" s="18"/>
      <c r="C125" s="18" t="s">
        <v>352</v>
      </c>
      <c r="D125" s="3" t="s">
        <v>23</v>
      </c>
      <c r="E125" s="4" t="s">
        <v>414</v>
      </c>
      <c r="F125" s="8">
        <v>1500</v>
      </c>
      <c r="G125" s="8"/>
      <c r="H125" s="11">
        <f t="shared" si="4"/>
        <v>1500</v>
      </c>
    </row>
    <row r="126" spans="1:8" ht="32" hidden="1" x14ac:dyDescent="0.2">
      <c r="A126" s="18" t="s">
        <v>122</v>
      </c>
      <c r="B126" s="18"/>
      <c r="C126" s="18" t="s">
        <v>352</v>
      </c>
      <c r="D126" s="3" t="s">
        <v>24</v>
      </c>
      <c r="E126" s="4" t="s">
        <v>413</v>
      </c>
      <c r="F126" s="8">
        <v>5000</v>
      </c>
      <c r="G126" s="8"/>
      <c r="H126" s="11">
        <f t="shared" si="4"/>
        <v>5000</v>
      </c>
    </row>
    <row r="127" spans="1:8" ht="32" hidden="1" x14ac:dyDescent="0.2">
      <c r="A127" s="18" t="s">
        <v>122</v>
      </c>
      <c r="B127" s="18"/>
      <c r="C127" s="18" t="s">
        <v>352</v>
      </c>
      <c r="D127" s="3" t="s">
        <v>25</v>
      </c>
      <c r="E127" s="4" t="s">
        <v>412</v>
      </c>
      <c r="F127" s="8">
        <v>6000</v>
      </c>
      <c r="G127" s="8"/>
      <c r="H127" s="11">
        <f t="shared" si="4"/>
        <v>6000</v>
      </c>
    </row>
    <row r="128" spans="1:8" ht="16" hidden="1" x14ac:dyDescent="0.2">
      <c r="A128" s="18" t="s">
        <v>122</v>
      </c>
      <c r="B128" s="18"/>
      <c r="C128" s="18" t="s">
        <v>352</v>
      </c>
      <c r="D128" s="3" t="s">
        <v>28</v>
      </c>
      <c r="E128" s="4" t="s">
        <v>411</v>
      </c>
      <c r="F128" s="8">
        <v>3000</v>
      </c>
      <c r="G128" s="8"/>
      <c r="H128" s="11">
        <f t="shared" si="4"/>
        <v>3000</v>
      </c>
    </row>
    <row r="129" spans="1:8" ht="48" hidden="1" x14ac:dyDescent="0.2">
      <c r="A129" s="18" t="s">
        <v>122</v>
      </c>
      <c r="B129" s="18"/>
      <c r="C129" s="18" t="s">
        <v>352</v>
      </c>
      <c r="D129" s="3" t="s">
        <v>46</v>
      </c>
      <c r="E129" s="4" t="s">
        <v>410</v>
      </c>
      <c r="F129" s="8">
        <v>7000</v>
      </c>
      <c r="G129" s="8"/>
      <c r="H129" s="11">
        <f t="shared" si="4"/>
        <v>7000</v>
      </c>
    </row>
    <row r="130" spans="1:8" ht="80" hidden="1" x14ac:dyDescent="0.2">
      <c r="A130" s="18" t="s">
        <v>421</v>
      </c>
      <c r="B130" s="18"/>
      <c r="C130" s="18" t="s">
        <v>214</v>
      </c>
      <c r="D130" s="3" t="s">
        <v>19</v>
      </c>
      <c r="E130" s="4" t="s">
        <v>215</v>
      </c>
      <c r="F130" s="8">
        <v>45000</v>
      </c>
      <c r="G130" s="8">
        <v>23000</v>
      </c>
      <c r="H130" s="11">
        <f t="shared" si="4"/>
        <v>68000</v>
      </c>
    </row>
    <row r="131" spans="1:8" ht="160" hidden="1" x14ac:dyDescent="0.2">
      <c r="A131" s="18" t="s">
        <v>421</v>
      </c>
      <c r="B131" s="18"/>
      <c r="C131" s="18" t="s">
        <v>214</v>
      </c>
      <c r="D131" s="3" t="s">
        <v>20</v>
      </c>
      <c r="E131" s="4" t="s">
        <v>216</v>
      </c>
      <c r="F131" s="8">
        <v>20760</v>
      </c>
      <c r="G131" s="7"/>
      <c r="H131" s="11">
        <f t="shared" si="4"/>
        <v>20760</v>
      </c>
    </row>
    <row r="132" spans="1:8" ht="48" hidden="1" x14ac:dyDescent="0.2">
      <c r="A132" s="18" t="s">
        <v>421</v>
      </c>
      <c r="B132" s="18"/>
      <c r="C132" s="18" t="s">
        <v>214</v>
      </c>
      <c r="D132" s="3" t="s">
        <v>21</v>
      </c>
      <c r="E132" s="4" t="s">
        <v>217</v>
      </c>
      <c r="F132" s="8">
        <v>31000</v>
      </c>
      <c r="G132" s="7"/>
      <c r="H132" s="11">
        <f t="shared" si="4"/>
        <v>31000</v>
      </c>
    </row>
    <row r="133" spans="1:8" ht="48" hidden="1" x14ac:dyDescent="0.2">
      <c r="A133" s="18" t="s">
        <v>421</v>
      </c>
      <c r="B133" s="18"/>
      <c r="C133" s="18" t="s">
        <v>214</v>
      </c>
      <c r="D133" s="3" t="s">
        <v>22</v>
      </c>
      <c r="E133" s="4" t="s">
        <v>218</v>
      </c>
      <c r="F133" s="8">
        <v>65000</v>
      </c>
      <c r="G133" s="8">
        <v>32000</v>
      </c>
      <c r="H133" s="11">
        <f t="shared" si="4"/>
        <v>97000</v>
      </c>
    </row>
    <row r="134" spans="1:8" ht="16" hidden="1" x14ac:dyDescent="0.2">
      <c r="A134" s="18" t="s">
        <v>421</v>
      </c>
      <c r="B134" s="18"/>
      <c r="C134" s="18" t="s">
        <v>214</v>
      </c>
      <c r="D134" s="3" t="s">
        <v>23</v>
      </c>
      <c r="E134" s="4" t="s">
        <v>219</v>
      </c>
      <c r="F134" s="8"/>
      <c r="G134" s="8">
        <v>500</v>
      </c>
      <c r="H134" s="11">
        <f t="shared" si="4"/>
        <v>500</v>
      </c>
    </row>
    <row r="135" spans="1:8" ht="32" hidden="1" x14ac:dyDescent="0.2">
      <c r="A135" s="18" t="s">
        <v>421</v>
      </c>
      <c r="B135" s="18"/>
      <c r="C135" s="18" t="s">
        <v>214</v>
      </c>
      <c r="D135" s="3" t="s">
        <v>27</v>
      </c>
      <c r="E135" s="4" t="s">
        <v>220</v>
      </c>
      <c r="F135" s="8"/>
      <c r="G135" s="8">
        <v>7500</v>
      </c>
      <c r="H135" s="11">
        <f t="shared" si="4"/>
        <v>7500</v>
      </c>
    </row>
    <row r="136" spans="1:8" ht="48" hidden="1" x14ac:dyDescent="0.2">
      <c r="A136" s="18" t="s">
        <v>421</v>
      </c>
      <c r="B136" s="18"/>
      <c r="C136" s="18" t="s">
        <v>214</v>
      </c>
      <c r="D136" s="3" t="s">
        <v>28</v>
      </c>
      <c r="E136" s="4" t="s">
        <v>221</v>
      </c>
      <c r="F136" s="8"/>
      <c r="G136" s="8">
        <v>5000</v>
      </c>
      <c r="H136" s="11">
        <f t="shared" si="4"/>
        <v>5000</v>
      </c>
    </row>
    <row r="137" spans="1:8" ht="16" x14ac:dyDescent="0.2">
      <c r="A137" s="18" t="s">
        <v>421</v>
      </c>
      <c r="B137" s="18"/>
      <c r="C137" s="18" t="s">
        <v>214</v>
      </c>
      <c r="D137" s="3" t="s">
        <v>38</v>
      </c>
      <c r="E137" s="4" t="s">
        <v>222</v>
      </c>
      <c r="F137" s="8"/>
      <c r="G137" s="8">
        <v>500</v>
      </c>
      <c r="H137" s="11">
        <f t="shared" si="4"/>
        <v>500</v>
      </c>
    </row>
    <row r="138" spans="1:8" ht="32" hidden="1" x14ac:dyDescent="0.2">
      <c r="A138" s="18" t="s">
        <v>421</v>
      </c>
      <c r="B138" s="18"/>
      <c r="C138" s="18" t="s">
        <v>214</v>
      </c>
      <c r="D138" s="3" t="s">
        <v>40</v>
      </c>
      <c r="E138" s="4" t="s">
        <v>223</v>
      </c>
      <c r="F138" s="7"/>
      <c r="G138" s="7"/>
      <c r="H138" s="12">
        <f t="shared" si="4"/>
        <v>0</v>
      </c>
    </row>
    <row r="139" spans="1:8" ht="32" hidden="1" x14ac:dyDescent="0.2">
      <c r="A139" s="18" t="s">
        <v>421</v>
      </c>
      <c r="B139" s="18"/>
      <c r="C139" s="18" t="s">
        <v>214</v>
      </c>
      <c r="D139" s="3" t="s">
        <v>41</v>
      </c>
      <c r="E139" s="4" t="s">
        <v>224</v>
      </c>
      <c r="F139" s="7"/>
      <c r="G139" s="7"/>
      <c r="H139" s="12">
        <f t="shared" si="4"/>
        <v>0</v>
      </c>
    </row>
    <row r="140" spans="1:8" ht="32" hidden="1" x14ac:dyDescent="0.2">
      <c r="A140" s="18" t="s">
        <v>421</v>
      </c>
      <c r="B140" s="18"/>
      <c r="C140" s="18" t="s">
        <v>214</v>
      </c>
      <c r="D140" s="3" t="s">
        <v>42</v>
      </c>
      <c r="E140" s="4" t="s">
        <v>225</v>
      </c>
      <c r="F140" s="7"/>
      <c r="G140" s="7"/>
      <c r="H140" s="12">
        <f t="shared" si="4"/>
        <v>0</v>
      </c>
    </row>
    <row r="141" spans="1:8" ht="16" hidden="1" x14ac:dyDescent="0.2">
      <c r="A141" s="18" t="s">
        <v>421</v>
      </c>
      <c r="B141" s="18"/>
      <c r="C141" s="18" t="s">
        <v>214</v>
      </c>
      <c r="D141" s="3" t="s">
        <v>43</v>
      </c>
      <c r="E141" s="4" t="s">
        <v>226</v>
      </c>
      <c r="F141" s="7"/>
      <c r="G141" s="7"/>
      <c r="H141" s="12">
        <f t="shared" si="4"/>
        <v>0</v>
      </c>
    </row>
    <row r="142" spans="1:8" ht="256" hidden="1" x14ac:dyDescent="0.2">
      <c r="A142" s="18" t="s">
        <v>560</v>
      </c>
      <c r="B142" s="18" t="s">
        <v>120</v>
      </c>
      <c r="C142" s="18" t="s">
        <v>272</v>
      </c>
      <c r="D142" s="3" t="s">
        <v>42</v>
      </c>
      <c r="E142" s="4" t="s">
        <v>290</v>
      </c>
      <c r="F142" s="5"/>
      <c r="G142" s="7">
        <v>10000</v>
      </c>
      <c r="H142" s="11">
        <f t="shared" si="4"/>
        <v>10000</v>
      </c>
    </row>
    <row r="143" spans="1:8" ht="48" hidden="1" x14ac:dyDescent="0.2">
      <c r="A143" s="18" t="s">
        <v>560</v>
      </c>
      <c r="B143" s="18" t="s">
        <v>120</v>
      </c>
      <c r="C143" s="18" t="s">
        <v>272</v>
      </c>
      <c r="D143" s="3" t="s">
        <v>22</v>
      </c>
      <c r="E143" s="4" t="s">
        <v>498</v>
      </c>
      <c r="F143" s="5">
        <v>85000</v>
      </c>
      <c r="G143" s="5">
        <v>15000</v>
      </c>
      <c r="H143" s="6">
        <f t="shared" si="4"/>
        <v>100000</v>
      </c>
    </row>
    <row r="144" spans="1:8" ht="16" hidden="1" x14ac:dyDescent="0.2">
      <c r="A144" s="18" t="s">
        <v>560</v>
      </c>
      <c r="B144" s="18" t="s">
        <v>120</v>
      </c>
      <c r="C144" s="18" t="s">
        <v>272</v>
      </c>
      <c r="D144" s="3" t="s">
        <v>24</v>
      </c>
      <c r="E144" s="4" t="s">
        <v>173</v>
      </c>
      <c r="F144" s="8">
        <v>0</v>
      </c>
      <c r="G144" s="8">
        <v>0</v>
      </c>
      <c r="H144" s="11">
        <f t="shared" si="4"/>
        <v>0</v>
      </c>
    </row>
    <row r="145" spans="1:8" ht="32" hidden="1" x14ac:dyDescent="0.2">
      <c r="A145" s="18" t="s">
        <v>560</v>
      </c>
      <c r="B145" s="18" t="s">
        <v>120</v>
      </c>
      <c r="C145" s="18" t="s">
        <v>272</v>
      </c>
      <c r="D145" s="3" t="s">
        <v>24</v>
      </c>
      <c r="E145" s="4" t="s">
        <v>297</v>
      </c>
      <c r="F145" s="7"/>
      <c r="G145" s="7"/>
      <c r="H145" s="11">
        <f t="shared" si="4"/>
        <v>0</v>
      </c>
    </row>
    <row r="146" spans="1:8" ht="16" hidden="1" x14ac:dyDescent="0.2">
      <c r="A146" s="18" t="s">
        <v>560</v>
      </c>
      <c r="B146" s="18" t="s">
        <v>120</v>
      </c>
      <c r="C146" s="18" t="s">
        <v>272</v>
      </c>
      <c r="D146" s="3" t="s">
        <v>45</v>
      </c>
      <c r="E146" s="4" t="s">
        <v>499</v>
      </c>
      <c r="F146" s="5"/>
      <c r="G146" s="5">
        <v>10000</v>
      </c>
      <c r="H146" s="6">
        <f t="shared" si="4"/>
        <v>10000</v>
      </c>
    </row>
    <row r="147" spans="1:8" ht="16" hidden="1" x14ac:dyDescent="0.2">
      <c r="A147" s="18" t="s">
        <v>560</v>
      </c>
      <c r="B147" s="18" t="s">
        <v>120</v>
      </c>
      <c r="C147" s="18" t="s">
        <v>272</v>
      </c>
      <c r="D147" s="3" t="s">
        <v>42</v>
      </c>
      <c r="E147" s="4" t="s">
        <v>374</v>
      </c>
      <c r="F147" s="5">
        <v>100000</v>
      </c>
      <c r="G147" s="5"/>
      <c r="H147" s="6">
        <f t="shared" si="4"/>
        <v>100000</v>
      </c>
    </row>
    <row r="148" spans="1:8" ht="48" hidden="1" x14ac:dyDescent="0.2">
      <c r="A148" s="18" t="s">
        <v>560</v>
      </c>
      <c r="B148" s="18" t="s">
        <v>120</v>
      </c>
      <c r="C148" s="18" t="s">
        <v>272</v>
      </c>
      <c r="D148" s="3" t="s">
        <v>23</v>
      </c>
      <c r="E148" s="4" t="s">
        <v>298</v>
      </c>
      <c r="F148" s="7"/>
      <c r="G148" s="7"/>
      <c r="H148" s="11">
        <f t="shared" si="4"/>
        <v>0</v>
      </c>
    </row>
    <row r="149" spans="1:8" ht="32" hidden="1" x14ac:dyDescent="0.2">
      <c r="A149" s="18" t="s">
        <v>421</v>
      </c>
      <c r="B149" s="18" t="s">
        <v>227</v>
      </c>
      <c r="C149" s="18" t="s">
        <v>228</v>
      </c>
      <c r="D149" s="3" t="s">
        <v>19</v>
      </c>
      <c r="E149" s="4" t="s">
        <v>229</v>
      </c>
      <c r="F149" s="8">
        <v>30000</v>
      </c>
      <c r="G149" s="8">
        <v>10000</v>
      </c>
      <c r="H149" s="11">
        <f t="shared" si="4"/>
        <v>40000</v>
      </c>
    </row>
    <row r="150" spans="1:8" ht="16" hidden="1" x14ac:dyDescent="0.2">
      <c r="A150" s="18" t="s">
        <v>421</v>
      </c>
      <c r="B150" s="18" t="s">
        <v>227</v>
      </c>
      <c r="C150" s="18" t="s">
        <v>228</v>
      </c>
      <c r="D150" s="3" t="s">
        <v>20</v>
      </c>
      <c r="E150" s="4" t="s">
        <v>230</v>
      </c>
      <c r="F150" s="8">
        <v>50000</v>
      </c>
      <c r="G150" s="8"/>
      <c r="H150" s="11">
        <f t="shared" si="4"/>
        <v>50000</v>
      </c>
    </row>
    <row r="151" spans="1:8" ht="16" hidden="1" x14ac:dyDescent="0.2">
      <c r="A151" s="18" t="s">
        <v>421</v>
      </c>
      <c r="B151" s="18" t="s">
        <v>227</v>
      </c>
      <c r="C151" s="18" t="s">
        <v>228</v>
      </c>
      <c r="D151" s="3" t="s">
        <v>21</v>
      </c>
      <c r="E151" s="4" t="s">
        <v>231</v>
      </c>
      <c r="F151" s="8">
        <v>200000</v>
      </c>
      <c r="G151" s="8">
        <v>20000</v>
      </c>
      <c r="H151" s="11">
        <f t="shared" si="4"/>
        <v>220000</v>
      </c>
    </row>
    <row r="152" spans="1:8" ht="16" hidden="1" x14ac:dyDescent="0.2">
      <c r="A152" s="18" t="s">
        <v>421</v>
      </c>
      <c r="B152" s="18" t="s">
        <v>227</v>
      </c>
      <c r="C152" s="18" t="s">
        <v>228</v>
      </c>
      <c r="D152" s="3" t="s">
        <v>22</v>
      </c>
      <c r="E152" s="4" t="s">
        <v>342</v>
      </c>
      <c r="F152" s="7"/>
      <c r="G152" s="7"/>
      <c r="H152" s="12">
        <f t="shared" si="4"/>
        <v>0</v>
      </c>
    </row>
    <row r="153" spans="1:8" ht="61.5" hidden="1" customHeight="1" x14ac:dyDescent="0.2">
      <c r="A153" s="18" t="s">
        <v>421</v>
      </c>
      <c r="B153" s="18" t="s">
        <v>227</v>
      </c>
      <c r="C153" s="18" t="s">
        <v>228</v>
      </c>
      <c r="D153" s="3" t="s">
        <v>23</v>
      </c>
      <c r="E153" s="4" t="s">
        <v>232</v>
      </c>
      <c r="F153" s="8"/>
      <c r="G153" s="8">
        <v>5000</v>
      </c>
      <c r="H153" s="11">
        <f t="shared" si="4"/>
        <v>5000</v>
      </c>
    </row>
    <row r="154" spans="1:8" ht="16" hidden="1" x14ac:dyDescent="0.2">
      <c r="A154" s="18" t="s">
        <v>421</v>
      </c>
      <c r="B154" s="18" t="s">
        <v>227</v>
      </c>
      <c r="C154" s="18" t="s">
        <v>228</v>
      </c>
      <c r="D154" s="3" t="s">
        <v>25</v>
      </c>
      <c r="E154" s="4" t="s">
        <v>236</v>
      </c>
      <c r="F154" s="5"/>
      <c r="G154" s="8">
        <v>500</v>
      </c>
      <c r="H154" s="6">
        <f t="shared" si="4"/>
        <v>500</v>
      </c>
    </row>
    <row r="155" spans="1:8" ht="16" hidden="1" x14ac:dyDescent="0.2">
      <c r="A155" s="18" t="s">
        <v>421</v>
      </c>
      <c r="B155" s="18" t="s">
        <v>227</v>
      </c>
      <c r="C155" s="18" t="s">
        <v>228</v>
      </c>
      <c r="D155" s="3" t="s">
        <v>27</v>
      </c>
      <c r="E155" s="4" t="s">
        <v>235</v>
      </c>
      <c r="F155" s="5"/>
      <c r="G155" s="8">
        <v>5000</v>
      </c>
      <c r="H155" s="6">
        <f t="shared" si="4"/>
        <v>5000</v>
      </c>
    </row>
    <row r="156" spans="1:8" ht="16" hidden="1" x14ac:dyDescent="0.2">
      <c r="A156" s="18" t="s">
        <v>421</v>
      </c>
      <c r="B156" s="18" t="s">
        <v>227</v>
      </c>
      <c r="C156" s="18" t="s">
        <v>228</v>
      </c>
      <c r="D156" s="3" t="s">
        <v>28</v>
      </c>
      <c r="E156" s="4" t="s">
        <v>234</v>
      </c>
      <c r="F156" s="5"/>
      <c r="G156" s="8">
        <v>10000</v>
      </c>
      <c r="H156" s="6">
        <f t="shared" si="4"/>
        <v>10000</v>
      </c>
    </row>
    <row r="157" spans="1:8" ht="16" hidden="1" x14ac:dyDescent="0.2">
      <c r="A157" s="18" t="s">
        <v>421</v>
      </c>
      <c r="B157" s="18" t="s">
        <v>227</v>
      </c>
      <c r="C157" s="18" t="s">
        <v>228</v>
      </c>
      <c r="D157" s="3" t="s">
        <v>42</v>
      </c>
      <c r="E157" s="4" t="s">
        <v>233</v>
      </c>
      <c r="F157" s="5">
        <v>200000</v>
      </c>
      <c r="G157" s="8"/>
      <c r="H157" s="6">
        <f t="shared" si="4"/>
        <v>200000</v>
      </c>
    </row>
    <row r="158" spans="1:8" ht="48" hidden="1" x14ac:dyDescent="0.2">
      <c r="A158" s="18" t="s">
        <v>122</v>
      </c>
      <c r="B158" s="18"/>
      <c r="C158" s="18" t="s">
        <v>142</v>
      </c>
      <c r="D158" s="3" t="s">
        <v>19</v>
      </c>
      <c r="E158" s="4" t="s">
        <v>500</v>
      </c>
      <c r="F158" s="5">
        <v>44136</v>
      </c>
      <c r="G158" s="5">
        <v>13240</v>
      </c>
      <c r="H158" s="6">
        <f t="shared" si="4"/>
        <v>57376</v>
      </c>
    </row>
    <row r="159" spans="1:8" ht="32" hidden="1" x14ac:dyDescent="0.2">
      <c r="A159" s="18" t="s">
        <v>122</v>
      </c>
      <c r="B159" s="18"/>
      <c r="C159" s="18" t="s">
        <v>142</v>
      </c>
      <c r="D159" s="3" t="s">
        <v>20</v>
      </c>
      <c r="E159" s="4" t="s">
        <v>143</v>
      </c>
      <c r="F159" s="7">
        <f>10000*3</f>
        <v>30000</v>
      </c>
      <c r="G159" s="5">
        <v>0</v>
      </c>
      <c r="H159" s="6">
        <f t="shared" si="4"/>
        <v>30000</v>
      </c>
    </row>
    <row r="160" spans="1:8" ht="48" hidden="1" x14ac:dyDescent="0.2">
      <c r="A160" s="18" t="s">
        <v>122</v>
      </c>
      <c r="B160" s="18"/>
      <c r="C160" s="18" t="s">
        <v>142</v>
      </c>
      <c r="D160" s="3" t="s">
        <v>21</v>
      </c>
      <c r="E160" s="4" t="s">
        <v>144</v>
      </c>
      <c r="F160" s="5">
        <f>24000*3</f>
        <v>72000</v>
      </c>
      <c r="G160" s="7">
        <f>3644*3</f>
        <v>10932</v>
      </c>
      <c r="H160" s="12">
        <f t="shared" si="4"/>
        <v>82932</v>
      </c>
    </row>
    <row r="161" spans="1:8" ht="48" hidden="1" x14ac:dyDescent="0.2">
      <c r="A161" s="18" t="s">
        <v>122</v>
      </c>
      <c r="B161" s="18"/>
      <c r="C161" s="18" t="s">
        <v>142</v>
      </c>
      <c r="D161" s="3" t="s">
        <v>22</v>
      </c>
      <c r="E161" s="4" t="s">
        <v>145</v>
      </c>
      <c r="F161" s="5">
        <v>47601</v>
      </c>
      <c r="G161" s="5">
        <v>14280</v>
      </c>
      <c r="H161" s="6">
        <f t="shared" si="4"/>
        <v>61881</v>
      </c>
    </row>
    <row r="162" spans="1:8" ht="32" hidden="1" x14ac:dyDescent="0.2">
      <c r="A162" s="18" t="s">
        <v>122</v>
      </c>
      <c r="B162" s="18"/>
      <c r="C162" s="18" t="s">
        <v>142</v>
      </c>
      <c r="D162" s="3" t="s">
        <v>23</v>
      </c>
      <c r="E162" s="4" t="s">
        <v>146</v>
      </c>
      <c r="F162" s="5"/>
      <c r="G162" s="5">
        <v>10000</v>
      </c>
      <c r="H162" s="6">
        <f t="shared" si="4"/>
        <v>10000</v>
      </c>
    </row>
    <row r="163" spans="1:8" ht="16" hidden="1" x14ac:dyDescent="0.2">
      <c r="A163" s="18" t="s">
        <v>122</v>
      </c>
      <c r="B163" s="18"/>
      <c r="C163" s="18" t="s">
        <v>142</v>
      </c>
      <c r="D163" s="3" t="s">
        <v>24</v>
      </c>
      <c r="E163" s="4" t="s">
        <v>147</v>
      </c>
      <c r="F163" s="5"/>
      <c r="G163" s="5">
        <v>10000</v>
      </c>
      <c r="H163" s="6">
        <f t="shared" si="4"/>
        <v>10000</v>
      </c>
    </row>
    <row r="164" spans="1:8" ht="16" hidden="1" x14ac:dyDescent="0.2">
      <c r="A164" s="18" t="s">
        <v>122</v>
      </c>
      <c r="B164" s="18"/>
      <c r="C164" s="18" t="s">
        <v>142</v>
      </c>
      <c r="D164" s="3" t="s">
        <v>28</v>
      </c>
      <c r="E164" s="4" t="s">
        <v>148</v>
      </c>
      <c r="F164" s="5"/>
      <c r="G164" s="5">
        <v>10000</v>
      </c>
      <c r="H164" s="6">
        <f t="shared" si="4"/>
        <v>10000</v>
      </c>
    </row>
    <row r="165" spans="1:8" ht="64" hidden="1" x14ac:dyDescent="0.2">
      <c r="A165" s="18" t="s">
        <v>122</v>
      </c>
      <c r="B165" s="18"/>
      <c r="C165" s="18" t="s">
        <v>142</v>
      </c>
      <c r="D165" s="3" t="s">
        <v>41</v>
      </c>
      <c r="E165" s="4" t="s">
        <v>149</v>
      </c>
      <c r="F165" s="7"/>
      <c r="G165" s="7"/>
      <c r="H165" s="6">
        <f t="shared" si="4"/>
        <v>0</v>
      </c>
    </row>
    <row r="166" spans="1:8" ht="16" hidden="1" x14ac:dyDescent="0.2">
      <c r="A166" s="18" t="s">
        <v>122</v>
      </c>
      <c r="B166" s="18"/>
      <c r="C166" s="18" t="s">
        <v>142</v>
      </c>
      <c r="D166" s="3" t="s">
        <v>45</v>
      </c>
      <c r="E166" s="4" t="s">
        <v>150</v>
      </c>
      <c r="F166" s="5"/>
      <c r="G166" s="5">
        <v>250</v>
      </c>
      <c r="H166" s="6">
        <f t="shared" si="4"/>
        <v>250</v>
      </c>
    </row>
    <row r="167" spans="1:8" ht="48" hidden="1" x14ac:dyDescent="0.2">
      <c r="A167" s="18" t="s">
        <v>122</v>
      </c>
      <c r="B167" s="18"/>
      <c r="C167" s="18" t="s">
        <v>142</v>
      </c>
      <c r="D167" s="3" t="s">
        <v>46</v>
      </c>
      <c r="E167" s="4" t="s">
        <v>151</v>
      </c>
      <c r="F167" s="5"/>
      <c r="G167" s="5">
        <v>5000</v>
      </c>
      <c r="H167" s="6">
        <f t="shared" si="4"/>
        <v>5000</v>
      </c>
    </row>
    <row r="168" spans="1:8" ht="32" hidden="1" x14ac:dyDescent="0.2">
      <c r="A168" s="18" t="s">
        <v>421</v>
      </c>
      <c r="B168" s="18" t="s">
        <v>238</v>
      </c>
      <c r="C168" s="18" t="s">
        <v>237</v>
      </c>
      <c r="D168" s="3" t="s">
        <v>19</v>
      </c>
      <c r="E168" s="4" t="s">
        <v>242</v>
      </c>
      <c r="F168" s="8">
        <v>80000</v>
      </c>
      <c r="G168" s="8">
        <v>40000</v>
      </c>
      <c r="H168" s="11">
        <f t="shared" si="4"/>
        <v>120000</v>
      </c>
    </row>
    <row r="169" spans="1:8" ht="48" hidden="1" x14ac:dyDescent="0.2">
      <c r="A169" s="18" t="s">
        <v>421</v>
      </c>
      <c r="B169" s="18" t="s">
        <v>238</v>
      </c>
      <c r="C169" s="18" t="s">
        <v>237</v>
      </c>
      <c r="D169" s="3" t="s">
        <v>20</v>
      </c>
      <c r="E169" s="4" t="s">
        <v>243</v>
      </c>
      <c r="F169" s="7">
        <v>10000</v>
      </c>
      <c r="G169" s="8"/>
      <c r="H169" s="6">
        <f t="shared" si="4"/>
        <v>10000</v>
      </c>
    </row>
    <row r="170" spans="1:8" ht="16" hidden="1" x14ac:dyDescent="0.2">
      <c r="A170" s="18" t="s">
        <v>421</v>
      </c>
      <c r="B170" s="18" t="s">
        <v>238</v>
      </c>
      <c r="C170" s="18" t="s">
        <v>237</v>
      </c>
      <c r="D170" s="3" t="s">
        <v>21</v>
      </c>
      <c r="E170" s="4" t="s">
        <v>241</v>
      </c>
      <c r="F170" s="5">
        <v>80000</v>
      </c>
      <c r="G170" s="8">
        <v>20000</v>
      </c>
      <c r="H170" s="6">
        <f t="shared" si="4"/>
        <v>100000</v>
      </c>
    </row>
    <row r="171" spans="1:8" ht="32" hidden="1" x14ac:dyDescent="0.2">
      <c r="A171" s="18" t="s">
        <v>421</v>
      </c>
      <c r="B171" s="18" t="s">
        <v>238</v>
      </c>
      <c r="C171" s="18" t="s">
        <v>237</v>
      </c>
      <c r="D171" s="3" t="s">
        <v>23</v>
      </c>
      <c r="E171" s="4" t="s">
        <v>14</v>
      </c>
      <c r="F171" s="5"/>
      <c r="G171" s="8">
        <v>20000</v>
      </c>
      <c r="H171" s="6">
        <f t="shared" si="4"/>
        <v>20000</v>
      </c>
    </row>
    <row r="172" spans="1:8" ht="16" hidden="1" x14ac:dyDescent="0.2">
      <c r="A172" s="18" t="s">
        <v>421</v>
      </c>
      <c r="B172" s="18" t="s">
        <v>238</v>
      </c>
      <c r="C172" s="18" t="s">
        <v>237</v>
      </c>
      <c r="D172" s="3" t="s">
        <v>24</v>
      </c>
      <c r="E172" s="4" t="s">
        <v>240</v>
      </c>
      <c r="F172" s="5"/>
      <c r="G172" s="8">
        <v>2000</v>
      </c>
      <c r="H172" s="6">
        <f t="shared" si="4"/>
        <v>2000</v>
      </c>
    </row>
    <row r="173" spans="1:8" ht="16" hidden="1" x14ac:dyDescent="0.2">
      <c r="A173" s="18" t="s">
        <v>421</v>
      </c>
      <c r="B173" s="18" t="s">
        <v>238</v>
      </c>
      <c r="C173" s="18" t="s">
        <v>237</v>
      </c>
      <c r="D173" s="3" t="s">
        <v>28</v>
      </c>
      <c r="E173" s="4" t="s">
        <v>239</v>
      </c>
      <c r="F173" s="5"/>
      <c r="G173" s="8">
        <v>1000</v>
      </c>
      <c r="H173" s="6">
        <f t="shared" si="4"/>
        <v>1000</v>
      </c>
    </row>
    <row r="174" spans="1:8" ht="48" hidden="1" x14ac:dyDescent="0.2">
      <c r="A174" s="18" t="s">
        <v>561</v>
      </c>
      <c r="B174" s="18" t="s">
        <v>262</v>
      </c>
      <c r="C174" s="18" t="s">
        <v>271</v>
      </c>
      <c r="D174" s="3" t="s">
        <v>21</v>
      </c>
      <c r="E174" s="4" t="s">
        <v>263</v>
      </c>
      <c r="F174" s="5"/>
      <c r="G174" s="8">
        <v>25000</v>
      </c>
      <c r="H174" s="6">
        <f t="shared" si="4"/>
        <v>25000</v>
      </c>
    </row>
    <row r="175" spans="1:8" ht="48" x14ac:dyDescent="0.2">
      <c r="A175" s="18" t="s">
        <v>561</v>
      </c>
      <c r="B175" s="18" t="s">
        <v>262</v>
      </c>
      <c r="C175" s="18" t="s">
        <v>271</v>
      </c>
      <c r="D175" s="3" t="s">
        <v>38</v>
      </c>
      <c r="E175" s="4" t="s">
        <v>264</v>
      </c>
      <c r="F175" s="5"/>
      <c r="G175" s="8">
        <v>1000</v>
      </c>
      <c r="H175" s="6">
        <f t="shared" si="4"/>
        <v>1000</v>
      </c>
    </row>
    <row r="176" spans="1:8" ht="64" hidden="1" x14ac:dyDescent="0.2">
      <c r="A176" s="18" t="s">
        <v>561</v>
      </c>
      <c r="B176" s="18"/>
      <c r="C176" s="18" t="s">
        <v>152</v>
      </c>
      <c r="D176" s="3" t="s">
        <v>19</v>
      </c>
      <c r="E176" s="4" t="s">
        <v>371</v>
      </c>
      <c r="F176" s="7"/>
      <c r="G176" s="7"/>
      <c r="H176" s="12">
        <f t="shared" si="4"/>
        <v>0</v>
      </c>
    </row>
    <row r="177" spans="1:8" ht="112" hidden="1" x14ac:dyDescent="0.2">
      <c r="A177" s="18" t="s">
        <v>561</v>
      </c>
      <c r="B177" s="18"/>
      <c r="C177" s="18" t="s">
        <v>152</v>
      </c>
      <c r="D177" s="3" t="s">
        <v>20</v>
      </c>
      <c r="E177" s="4" t="s">
        <v>501</v>
      </c>
      <c r="F177" s="7"/>
      <c r="G177" s="7"/>
      <c r="H177" s="12">
        <f t="shared" si="4"/>
        <v>0</v>
      </c>
    </row>
    <row r="178" spans="1:8" ht="48" hidden="1" x14ac:dyDescent="0.2">
      <c r="A178" s="18" t="s">
        <v>561</v>
      </c>
      <c r="B178" s="18"/>
      <c r="C178" s="18" t="s">
        <v>152</v>
      </c>
      <c r="D178" s="3" t="s">
        <v>22</v>
      </c>
      <c r="E178" s="4" t="s">
        <v>372</v>
      </c>
      <c r="F178" s="7"/>
      <c r="G178" s="7"/>
      <c r="H178" s="12">
        <f t="shared" ref="H178:H241" si="5">F178+G178</f>
        <v>0</v>
      </c>
    </row>
    <row r="179" spans="1:8" ht="128" hidden="1" x14ac:dyDescent="0.2">
      <c r="A179" s="18" t="s">
        <v>561</v>
      </c>
      <c r="B179" s="18"/>
      <c r="C179" s="18" t="s">
        <v>152</v>
      </c>
      <c r="D179" s="3" t="s">
        <v>23</v>
      </c>
      <c r="E179" s="4" t="s">
        <v>153</v>
      </c>
      <c r="F179" s="7"/>
      <c r="G179" s="7"/>
      <c r="H179" s="12">
        <f t="shared" si="5"/>
        <v>0</v>
      </c>
    </row>
    <row r="180" spans="1:8" ht="192" hidden="1" x14ac:dyDescent="0.2">
      <c r="A180" s="18" t="s">
        <v>561</v>
      </c>
      <c r="B180" s="18"/>
      <c r="C180" s="18" t="s">
        <v>152</v>
      </c>
      <c r="D180" s="3" t="s">
        <v>25</v>
      </c>
      <c r="E180" s="4" t="s">
        <v>154</v>
      </c>
      <c r="F180" s="7"/>
      <c r="G180" s="7"/>
      <c r="H180" s="12">
        <f t="shared" si="5"/>
        <v>0</v>
      </c>
    </row>
    <row r="181" spans="1:8" ht="48" hidden="1" x14ac:dyDescent="0.2">
      <c r="A181" s="18" t="s">
        <v>561</v>
      </c>
      <c r="B181" s="18"/>
      <c r="C181" s="18" t="s">
        <v>152</v>
      </c>
      <c r="D181" s="3" t="s">
        <v>26</v>
      </c>
      <c r="E181" s="4" t="s">
        <v>155</v>
      </c>
      <c r="F181" s="5"/>
      <c r="G181" s="5">
        <v>2000</v>
      </c>
      <c r="H181" s="11">
        <f t="shared" si="5"/>
        <v>2000</v>
      </c>
    </row>
    <row r="182" spans="1:8" ht="144" x14ac:dyDescent="0.2">
      <c r="A182" s="18" t="s">
        <v>561</v>
      </c>
      <c r="B182" s="18"/>
      <c r="C182" s="18" t="s">
        <v>152</v>
      </c>
      <c r="D182" s="3" t="s">
        <v>39</v>
      </c>
      <c r="E182" s="4" t="s">
        <v>156</v>
      </c>
      <c r="F182" s="17"/>
      <c r="G182" s="7"/>
      <c r="H182" s="12">
        <f t="shared" si="5"/>
        <v>0</v>
      </c>
    </row>
    <row r="183" spans="1:8" ht="176" hidden="1" x14ac:dyDescent="0.2">
      <c r="A183" s="18" t="s">
        <v>561</v>
      </c>
      <c r="B183" s="18"/>
      <c r="C183" s="18" t="s">
        <v>152</v>
      </c>
      <c r="D183" s="3" t="s">
        <v>42</v>
      </c>
      <c r="E183" s="4" t="s">
        <v>157</v>
      </c>
      <c r="F183" s="17"/>
      <c r="G183" s="7"/>
      <c r="H183" s="12">
        <f t="shared" si="5"/>
        <v>0</v>
      </c>
    </row>
    <row r="184" spans="1:8" ht="16" hidden="1" x14ac:dyDescent="0.2">
      <c r="A184" s="18" t="s">
        <v>122</v>
      </c>
      <c r="B184" s="18" t="s">
        <v>86</v>
      </c>
      <c r="C184" s="18" t="s">
        <v>86</v>
      </c>
      <c r="D184" s="3" t="s">
        <v>19</v>
      </c>
      <c r="E184" s="10" t="s">
        <v>84</v>
      </c>
      <c r="F184" s="5">
        <v>33000</v>
      </c>
      <c r="G184" s="5">
        <v>2000</v>
      </c>
      <c r="H184" s="6">
        <f t="shared" si="5"/>
        <v>35000</v>
      </c>
    </row>
    <row r="185" spans="1:8" ht="16" hidden="1" x14ac:dyDescent="0.2">
      <c r="A185" s="18" t="s">
        <v>122</v>
      </c>
      <c r="B185" s="18" t="s">
        <v>86</v>
      </c>
      <c r="C185" s="18" t="s">
        <v>86</v>
      </c>
      <c r="D185" s="3" t="s">
        <v>19</v>
      </c>
      <c r="E185" s="10" t="s">
        <v>85</v>
      </c>
      <c r="F185" s="7">
        <v>10000</v>
      </c>
      <c r="G185" s="7">
        <v>700</v>
      </c>
      <c r="H185" s="12">
        <f t="shared" si="5"/>
        <v>10700</v>
      </c>
    </row>
    <row r="186" spans="1:8" ht="16" hidden="1" x14ac:dyDescent="0.2">
      <c r="A186" s="18" t="s">
        <v>122</v>
      </c>
      <c r="B186" s="18" t="s">
        <v>86</v>
      </c>
      <c r="C186" s="18" t="s">
        <v>86</v>
      </c>
      <c r="D186" s="3" t="s">
        <v>19</v>
      </c>
      <c r="E186" s="10" t="s">
        <v>502</v>
      </c>
      <c r="F186" s="7">
        <v>10000</v>
      </c>
      <c r="G186" s="7">
        <v>700</v>
      </c>
      <c r="H186" s="12">
        <f t="shared" si="5"/>
        <v>10700</v>
      </c>
    </row>
    <row r="187" spans="1:8" ht="32" hidden="1" x14ac:dyDescent="0.2">
      <c r="A187" s="18" t="s">
        <v>122</v>
      </c>
      <c r="B187" s="18" t="s">
        <v>86</v>
      </c>
      <c r="C187" s="18" t="s">
        <v>86</v>
      </c>
      <c r="D187" s="3" t="s">
        <v>20</v>
      </c>
      <c r="E187" s="10" t="s">
        <v>503</v>
      </c>
      <c r="F187" s="5">
        <v>20000</v>
      </c>
      <c r="G187" s="5">
        <v>500</v>
      </c>
      <c r="H187" s="6">
        <f t="shared" si="5"/>
        <v>20500</v>
      </c>
    </row>
    <row r="188" spans="1:8" ht="16" hidden="1" x14ac:dyDescent="0.2">
      <c r="A188" s="18" t="s">
        <v>122</v>
      </c>
      <c r="B188" s="18" t="s">
        <v>86</v>
      </c>
      <c r="C188" s="18" t="s">
        <v>86</v>
      </c>
      <c r="D188" s="3" t="s">
        <v>21</v>
      </c>
      <c r="E188" s="10" t="s">
        <v>81</v>
      </c>
      <c r="F188" s="5">
        <v>35000</v>
      </c>
      <c r="G188" s="5">
        <v>23000</v>
      </c>
      <c r="H188" s="6">
        <f t="shared" si="5"/>
        <v>58000</v>
      </c>
    </row>
    <row r="189" spans="1:8" ht="64" hidden="1" x14ac:dyDescent="0.2">
      <c r="A189" s="18" t="s">
        <v>122</v>
      </c>
      <c r="B189" s="18" t="s">
        <v>86</v>
      </c>
      <c r="C189" s="18" t="s">
        <v>86</v>
      </c>
      <c r="D189" s="3" t="s">
        <v>23</v>
      </c>
      <c r="E189" s="10" t="s">
        <v>405</v>
      </c>
      <c r="F189" s="5"/>
      <c r="G189" s="5">
        <v>7000</v>
      </c>
      <c r="H189" s="6">
        <f t="shared" si="5"/>
        <v>7000</v>
      </c>
    </row>
    <row r="190" spans="1:8" ht="32" hidden="1" x14ac:dyDescent="0.2">
      <c r="A190" s="18" t="s">
        <v>122</v>
      </c>
      <c r="B190" s="18" t="s">
        <v>86</v>
      </c>
      <c r="C190" s="18" t="s">
        <v>86</v>
      </c>
      <c r="D190" s="3" t="s">
        <v>24</v>
      </c>
      <c r="E190" s="10" t="s">
        <v>496</v>
      </c>
      <c r="F190" s="7"/>
      <c r="G190" s="7"/>
      <c r="H190" s="6">
        <f t="shared" si="5"/>
        <v>0</v>
      </c>
    </row>
    <row r="191" spans="1:8" ht="64" hidden="1" x14ac:dyDescent="0.2">
      <c r="A191" s="18" t="s">
        <v>122</v>
      </c>
      <c r="B191" s="18" t="s">
        <v>86</v>
      </c>
      <c r="C191" s="18" t="s">
        <v>86</v>
      </c>
      <c r="D191" s="3" t="s">
        <v>28</v>
      </c>
      <c r="E191" s="10" t="s">
        <v>504</v>
      </c>
      <c r="F191" s="5"/>
      <c r="G191" s="5">
        <v>1500</v>
      </c>
      <c r="H191" s="6">
        <f t="shared" si="5"/>
        <v>1500</v>
      </c>
    </row>
    <row r="192" spans="1:8" ht="96" x14ac:dyDescent="0.2">
      <c r="A192" s="18" t="s">
        <v>122</v>
      </c>
      <c r="B192" s="18" t="s">
        <v>86</v>
      </c>
      <c r="C192" s="18" t="s">
        <v>86</v>
      </c>
      <c r="D192" s="3" t="s">
        <v>38</v>
      </c>
      <c r="E192" s="10" t="s">
        <v>505</v>
      </c>
      <c r="F192" s="5"/>
      <c r="G192" s="5">
        <v>1500</v>
      </c>
      <c r="H192" s="6">
        <f t="shared" si="5"/>
        <v>1500</v>
      </c>
    </row>
    <row r="193" spans="1:8" ht="112" x14ac:dyDescent="0.2">
      <c r="A193" s="18" t="s">
        <v>122</v>
      </c>
      <c r="B193" s="18" t="s">
        <v>86</v>
      </c>
      <c r="C193" s="18" t="s">
        <v>86</v>
      </c>
      <c r="D193" s="3" t="s">
        <v>39</v>
      </c>
      <c r="E193" s="10" t="s">
        <v>87</v>
      </c>
      <c r="F193" s="5"/>
      <c r="G193" s="5">
        <v>15000</v>
      </c>
      <c r="H193" s="6">
        <f t="shared" si="5"/>
        <v>15000</v>
      </c>
    </row>
    <row r="194" spans="1:8" ht="80" hidden="1" x14ac:dyDescent="0.2">
      <c r="A194" s="18" t="s">
        <v>122</v>
      </c>
      <c r="B194" s="18" t="s">
        <v>86</v>
      </c>
      <c r="C194" s="18" t="s">
        <v>86</v>
      </c>
      <c r="D194" s="3" t="s">
        <v>43</v>
      </c>
      <c r="E194" s="10" t="s">
        <v>506</v>
      </c>
      <c r="F194" s="7"/>
      <c r="G194" s="7"/>
      <c r="H194" s="6">
        <f t="shared" si="5"/>
        <v>0</v>
      </c>
    </row>
    <row r="195" spans="1:8" ht="30" hidden="1" customHeight="1" x14ac:dyDescent="0.2">
      <c r="A195" s="18" t="s">
        <v>122</v>
      </c>
      <c r="B195" s="18" t="s">
        <v>174</v>
      </c>
      <c r="C195" s="18" t="s">
        <v>174</v>
      </c>
      <c r="D195" s="3" t="s">
        <v>46</v>
      </c>
      <c r="E195" s="10" t="s">
        <v>507</v>
      </c>
      <c r="F195" s="8"/>
      <c r="G195" s="8">
        <v>2500</v>
      </c>
      <c r="H195" s="11">
        <f t="shared" si="5"/>
        <v>2500</v>
      </c>
    </row>
    <row r="196" spans="1:8" ht="32" hidden="1" x14ac:dyDescent="0.2">
      <c r="A196" s="18" t="s">
        <v>122</v>
      </c>
      <c r="B196" s="18" t="s">
        <v>174</v>
      </c>
      <c r="C196" s="18" t="s">
        <v>174</v>
      </c>
      <c r="D196" s="3" t="s">
        <v>20</v>
      </c>
      <c r="E196" s="4" t="s">
        <v>265</v>
      </c>
      <c r="F196" s="5"/>
      <c r="G196" s="5">
        <v>5000</v>
      </c>
      <c r="H196" s="6">
        <f t="shared" si="5"/>
        <v>5000</v>
      </c>
    </row>
    <row r="197" spans="1:8" ht="121.5" hidden="1" customHeight="1" x14ac:dyDescent="0.2">
      <c r="A197" s="18" t="s">
        <v>122</v>
      </c>
      <c r="B197" s="18" t="s">
        <v>174</v>
      </c>
      <c r="C197" s="18" t="s">
        <v>174</v>
      </c>
      <c r="D197" s="3" t="s">
        <v>21</v>
      </c>
      <c r="E197" s="10" t="s">
        <v>378</v>
      </c>
      <c r="F197" s="8"/>
      <c r="G197" s="8">
        <v>3000</v>
      </c>
      <c r="H197" s="11">
        <f t="shared" si="5"/>
        <v>3000</v>
      </c>
    </row>
    <row r="198" spans="1:8" ht="135.75" hidden="1" customHeight="1" x14ac:dyDescent="0.2">
      <c r="A198" s="18" t="s">
        <v>122</v>
      </c>
      <c r="B198" s="18" t="s">
        <v>174</v>
      </c>
      <c r="C198" s="18" t="s">
        <v>174</v>
      </c>
      <c r="D198" s="3" t="s">
        <v>40</v>
      </c>
      <c r="E198" s="4" t="s">
        <v>266</v>
      </c>
      <c r="F198" s="7"/>
      <c r="G198" s="7"/>
      <c r="H198" s="12">
        <f t="shared" si="5"/>
        <v>0</v>
      </c>
    </row>
    <row r="199" spans="1:8" ht="92.25" hidden="1" customHeight="1" x14ac:dyDescent="0.2">
      <c r="A199" s="18" t="s">
        <v>6</v>
      </c>
      <c r="B199" s="18" t="s">
        <v>34</v>
      </c>
      <c r="C199" s="18" t="s">
        <v>33</v>
      </c>
      <c r="D199" s="3" t="s">
        <v>19</v>
      </c>
      <c r="E199" s="4" t="s">
        <v>35</v>
      </c>
      <c r="F199" s="5">
        <v>80000</v>
      </c>
      <c r="G199" s="5">
        <v>40000</v>
      </c>
      <c r="H199" s="6">
        <f t="shared" si="5"/>
        <v>120000</v>
      </c>
    </row>
    <row r="200" spans="1:8" ht="16" hidden="1" x14ac:dyDescent="0.2">
      <c r="A200" s="18" t="s">
        <v>6</v>
      </c>
      <c r="B200" s="18" t="s">
        <v>34</v>
      </c>
      <c r="C200" s="18" t="s">
        <v>33</v>
      </c>
      <c r="D200" s="3" t="s">
        <v>21</v>
      </c>
      <c r="E200" s="10" t="s">
        <v>365</v>
      </c>
      <c r="F200" s="7"/>
      <c r="G200" s="7"/>
      <c r="H200" s="12">
        <f t="shared" si="5"/>
        <v>0</v>
      </c>
    </row>
    <row r="201" spans="1:8" ht="16" hidden="1" x14ac:dyDescent="0.2">
      <c r="A201" s="18" t="s">
        <v>6</v>
      </c>
      <c r="B201" s="18" t="s">
        <v>34</v>
      </c>
      <c r="C201" s="18" t="s">
        <v>33</v>
      </c>
      <c r="D201" s="3" t="s">
        <v>25</v>
      </c>
      <c r="E201" s="10" t="s">
        <v>36</v>
      </c>
      <c r="F201" s="5"/>
      <c r="G201" s="5">
        <v>50000</v>
      </c>
      <c r="H201" s="6">
        <f t="shared" si="5"/>
        <v>50000</v>
      </c>
    </row>
    <row r="202" spans="1:8" ht="16" hidden="1" x14ac:dyDescent="0.2">
      <c r="A202" s="18" t="s">
        <v>6</v>
      </c>
      <c r="B202" s="18" t="s">
        <v>34</v>
      </c>
      <c r="C202" s="18" t="s">
        <v>33</v>
      </c>
      <c r="D202" s="3" t="s">
        <v>26</v>
      </c>
      <c r="E202" s="10" t="s">
        <v>37</v>
      </c>
      <c r="F202" s="5"/>
      <c r="G202" s="5">
        <v>200</v>
      </c>
      <c r="H202" s="6">
        <f t="shared" si="5"/>
        <v>200</v>
      </c>
    </row>
    <row r="203" spans="1:8" ht="16" x14ac:dyDescent="0.2">
      <c r="A203" s="18" t="s">
        <v>6</v>
      </c>
      <c r="B203" s="18" t="s">
        <v>34</v>
      </c>
      <c r="C203" s="18" t="s">
        <v>33</v>
      </c>
      <c r="D203" s="3" t="s">
        <v>38</v>
      </c>
      <c r="E203" s="10" t="s">
        <v>47</v>
      </c>
      <c r="F203" s="8"/>
      <c r="G203" s="8">
        <v>3000</v>
      </c>
      <c r="H203" s="11">
        <f t="shared" si="5"/>
        <v>3000</v>
      </c>
    </row>
    <row r="204" spans="1:8" ht="64" hidden="1" x14ac:dyDescent="0.2">
      <c r="A204" s="18" t="s">
        <v>175</v>
      </c>
      <c r="B204" s="18" t="s">
        <v>176</v>
      </c>
      <c r="C204" s="18" t="s">
        <v>289</v>
      </c>
      <c r="D204" s="3" t="s">
        <v>19</v>
      </c>
      <c r="E204" s="4" t="s">
        <v>189</v>
      </c>
      <c r="F204" s="7">
        <v>52284</v>
      </c>
      <c r="G204" s="5">
        <v>15685</v>
      </c>
      <c r="H204" s="6">
        <f t="shared" si="5"/>
        <v>67969</v>
      </c>
    </row>
    <row r="205" spans="1:8" ht="64" hidden="1" x14ac:dyDescent="0.2">
      <c r="A205" s="18" t="s">
        <v>175</v>
      </c>
      <c r="B205" s="18" t="s">
        <v>176</v>
      </c>
      <c r="C205" s="18" t="s">
        <v>289</v>
      </c>
      <c r="D205" s="3" t="s">
        <v>20</v>
      </c>
      <c r="E205" s="4" t="s">
        <v>188</v>
      </c>
      <c r="F205" s="5">
        <v>15645</v>
      </c>
      <c r="G205" s="5"/>
      <c r="H205" s="6">
        <f t="shared" si="5"/>
        <v>15645</v>
      </c>
    </row>
    <row r="206" spans="1:8" ht="96" hidden="1" x14ac:dyDescent="0.2">
      <c r="A206" s="18" t="s">
        <v>175</v>
      </c>
      <c r="B206" s="18" t="s">
        <v>176</v>
      </c>
      <c r="C206" s="18" t="s">
        <v>289</v>
      </c>
      <c r="D206" s="3" t="s">
        <v>21</v>
      </c>
      <c r="E206" s="4" t="s">
        <v>187</v>
      </c>
      <c r="F206" s="5">
        <f>36000+14400</f>
        <v>50400</v>
      </c>
      <c r="G206" s="5"/>
      <c r="H206" s="6">
        <f t="shared" si="5"/>
        <v>50400</v>
      </c>
    </row>
    <row r="207" spans="1:8" ht="16" hidden="1" x14ac:dyDescent="0.2">
      <c r="A207" s="18" t="s">
        <v>175</v>
      </c>
      <c r="B207" s="18" t="s">
        <v>176</v>
      </c>
      <c r="C207" s="18" t="s">
        <v>289</v>
      </c>
      <c r="D207" s="3" t="s">
        <v>22</v>
      </c>
      <c r="E207" s="4" t="s">
        <v>186</v>
      </c>
      <c r="F207" s="5">
        <f>2*85000</f>
        <v>170000</v>
      </c>
      <c r="G207" s="5">
        <f>2*25500</f>
        <v>51000</v>
      </c>
      <c r="H207" s="12">
        <f t="shared" si="5"/>
        <v>221000</v>
      </c>
    </row>
    <row r="208" spans="1:8" ht="48" hidden="1" x14ac:dyDescent="0.2">
      <c r="A208" s="18" t="s">
        <v>175</v>
      </c>
      <c r="B208" s="18" t="s">
        <v>176</v>
      </c>
      <c r="C208" s="18" t="s">
        <v>289</v>
      </c>
      <c r="D208" s="3" t="s">
        <v>23</v>
      </c>
      <c r="E208" s="4" t="s">
        <v>185</v>
      </c>
      <c r="F208" s="5"/>
      <c r="G208" s="5">
        <v>7568</v>
      </c>
      <c r="H208" s="6">
        <f t="shared" si="5"/>
        <v>7568</v>
      </c>
    </row>
    <row r="209" spans="1:8" ht="32" hidden="1" x14ac:dyDescent="0.2">
      <c r="A209" s="18" t="s">
        <v>175</v>
      </c>
      <c r="B209" s="18" t="s">
        <v>176</v>
      </c>
      <c r="C209" s="18" t="s">
        <v>289</v>
      </c>
      <c r="D209" s="3" t="s">
        <v>24</v>
      </c>
      <c r="E209" s="4" t="s">
        <v>184</v>
      </c>
      <c r="F209" s="5"/>
      <c r="G209" s="5">
        <v>3200</v>
      </c>
      <c r="H209" s="6">
        <f t="shared" si="5"/>
        <v>3200</v>
      </c>
    </row>
    <row r="210" spans="1:8" ht="32" hidden="1" x14ac:dyDescent="0.2">
      <c r="A210" s="18" t="s">
        <v>175</v>
      </c>
      <c r="B210" s="18" t="s">
        <v>176</v>
      </c>
      <c r="C210" s="18" t="s">
        <v>289</v>
      </c>
      <c r="D210" s="3" t="s">
        <v>26</v>
      </c>
      <c r="E210" s="4" t="s">
        <v>183</v>
      </c>
      <c r="F210" s="5"/>
      <c r="G210" s="5">
        <v>15000</v>
      </c>
      <c r="H210" s="6">
        <f t="shared" si="5"/>
        <v>15000</v>
      </c>
    </row>
    <row r="211" spans="1:8" ht="32" hidden="1" x14ac:dyDescent="0.2">
      <c r="A211" s="18" t="s">
        <v>175</v>
      </c>
      <c r="B211" s="18" t="s">
        <v>176</v>
      </c>
      <c r="C211" s="18" t="s">
        <v>289</v>
      </c>
      <c r="D211" s="3" t="s">
        <v>27</v>
      </c>
      <c r="E211" s="4" t="s">
        <v>182</v>
      </c>
      <c r="F211" s="5"/>
      <c r="G211" s="5">
        <v>5000</v>
      </c>
      <c r="H211" s="6">
        <f t="shared" si="5"/>
        <v>5000</v>
      </c>
    </row>
    <row r="212" spans="1:8" ht="32" hidden="1" x14ac:dyDescent="0.2">
      <c r="A212" s="18" t="s">
        <v>175</v>
      </c>
      <c r="B212" s="18" t="s">
        <v>176</v>
      </c>
      <c r="C212" s="18" t="s">
        <v>289</v>
      </c>
      <c r="D212" s="3" t="s">
        <v>28</v>
      </c>
      <c r="E212" s="4" t="s">
        <v>181</v>
      </c>
      <c r="F212" s="5"/>
      <c r="G212" s="5">
        <v>9000</v>
      </c>
      <c r="H212" s="6">
        <f t="shared" si="5"/>
        <v>9000</v>
      </c>
    </row>
    <row r="213" spans="1:8" ht="16" x14ac:dyDescent="0.2">
      <c r="A213" s="18"/>
      <c r="B213" s="18"/>
      <c r="C213" s="18" t="s">
        <v>289</v>
      </c>
      <c r="D213" s="3" t="s">
        <v>38</v>
      </c>
      <c r="E213" s="4" t="s">
        <v>180</v>
      </c>
      <c r="F213" s="5"/>
      <c r="G213" s="5">
        <v>47475</v>
      </c>
      <c r="H213" s="6">
        <f t="shared" si="5"/>
        <v>47475</v>
      </c>
    </row>
    <row r="214" spans="1:8" ht="48" hidden="1" x14ac:dyDescent="0.2">
      <c r="A214" s="18" t="s">
        <v>175</v>
      </c>
      <c r="B214" s="18" t="s">
        <v>176</v>
      </c>
      <c r="C214" s="18" t="s">
        <v>289</v>
      </c>
      <c r="D214" s="3" t="s">
        <v>41</v>
      </c>
      <c r="E214" s="4" t="s">
        <v>179</v>
      </c>
      <c r="F214" s="5">
        <v>0</v>
      </c>
      <c r="G214" s="5">
        <v>0</v>
      </c>
      <c r="H214" s="6">
        <f t="shared" si="5"/>
        <v>0</v>
      </c>
    </row>
    <row r="215" spans="1:8" ht="48" hidden="1" x14ac:dyDescent="0.2">
      <c r="A215" s="18" t="s">
        <v>175</v>
      </c>
      <c r="B215" s="18" t="s">
        <v>176</v>
      </c>
      <c r="C215" s="18" t="s">
        <v>289</v>
      </c>
      <c r="D215" s="3" t="s">
        <v>43</v>
      </c>
      <c r="E215" s="4" t="s">
        <v>178</v>
      </c>
      <c r="F215" s="5">
        <v>0</v>
      </c>
      <c r="G215" s="5">
        <v>0</v>
      </c>
      <c r="H215" s="6">
        <f t="shared" si="5"/>
        <v>0</v>
      </c>
    </row>
    <row r="216" spans="1:8" ht="64" hidden="1" x14ac:dyDescent="0.2">
      <c r="A216" s="18" t="s">
        <v>175</v>
      </c>
      <c r="B216" s="18" t="s">
        <v>176</v>
      </c>
      <c r="C216" s="18" t="s">
        <v>289</v>
      </c>
      <c r="D216" s="3" t="s">
        <v>46</v>
      </c>
      <c r="E216" s="4" t="s">
        <v>177</v>
      </c>
      <c r="F216" s="5"/>
      <c r="G216" s="5">
        <v>35000</v>
      </c>
      <c r="H216" s="6">
        <f t="shared" si="5"/>
        <v>35000</v>
      </c>
    </row>
    <row r="217" spans="1:8" ht="16" hidden="1" x14ac:dyDescent="0.2">
      <c r="A217" s="18" t="s">
        <v>202</v>
      </c>
      <c r="B217" s="18" t="s">
        <v>203</v>
      </c>
      <c r="C217" s="18" t="s">
        <v>204</v>
      </c>
      <c r="D217" s="3" t="s">
        <v>44</v>
      </c>
      <c r="E217" s="4" t="s">
        <v>205</v>
      </c>
      <c r="F217" s="8"/>
      <c r="G217" s="8">
        <v>10000</v>
      </c>
      <c r="H217" s="11">
        <f t="shared" si="5"/>
        <v>10000</v>
      </c>
    </row>
    <row r="218" spans="1:8" ht="16" hidden="1" x14ac:dyDescent="0.2">
      <c r="A218" s="18" t="s">
        <v>202</v>
      </c>
      <c r="B218" s="18" t="s">
        <v>203</v>
      </c>
      <c r="C218" s="18" t="s">
        <v>204</v>
      </c>
      <c r="D218" s="13" t="s">
        <v>21</v>
      </c>
      <c r="E218" s="17" t="s">
        <v>267</v>
      </c>
      <c r="F218" s="7">
        <v>10000</v>
      </c>
      <c r="G218" s="7"/>
      <c r="H218" s="12">
        <f t="shared" si="5"/>
        <v>10000</v>
      </c>
    </row>
    <row r="219" spans="1:8" ht="32" hidden="1" x14ac:dyDescent="0.2">
      <c r="A219" s="18" t="s">
        <v>6</v>
      </c>
      <c r="B219" s="18" t="s">
        <v>7</v>
      </c>
      <c r="C219" s="18" t="s">
        <v>17</v>
      </c>
      <c r="D219" s="3" t="s">
        <v>19</v>
      </c>
      <c r="E219" s="4" t="s">
        <v>9</v>
      </c>
      <c r="F219" s="5">
        <v>80000</v>
      </c>
      <c r="G219" s="8">
        <v>40000</v>
      </c>
      <c r="H219" s="6">
        <f t="shared" si="5"/>
        <v>120000</v>
      </c>
    </row>
    <row r="220" spans="1:8" ht="16" hidden="1" x14ac:dyDescent="0.2">
      <c r="A220" s="18" t="s">
        <v>6</v>
      </c>
      <c r="B220" s="18" t="s">
        <v>7</v>
      </c>
      <c r="C220" s="18" t="s">
        <v>17</v>
      </c>
      <c r="D220" s="3" t="s">
        <v>19</v>
      </c>
      <c r="E220" s="4" t="s">
        <v>10</v>
      </c>
      <c r="F220" s="5">
        <v>20000</v>
      </c>
      <c r="G220" s="5"/>
      <c r="H220" s="6">
        <f t="shared" si="5"/>
        <v>20000</v>
      </c>
    </row>
    <row r="221" spans="1:8" ht="32" hidden="1" x14ac:dyDescent="0.2">
      <c r="A221" s="18" t="s">
        <v>6</v>
      </c>
      <c r="B221" s="18" t="s">
        <v>7</v>
      </c>
      <c r="C221" s="18" t="s">
        <v>17</v>
      </c>
      <c r="D221" s="3" t="s">
        <v>20</v>
      </c>
      <c r="E221" s="4" t="s">
        <v>11</v>
      </c>
      <c r="F221" s="5">
        <v>6000</v>
      </c>
      <c r="G221" s="5">
        <v>0</v>
      </c>
      <c r="H221" s="6">
        <f t="shared" si="5"/>
        <v>6000</v>
      </c>
    </row>
    <row r="222" spans="1:8" ht="32" hidden="1" x14ac:dyDescent="0.2">
      <c r="A222" s="18" t="s">
        <v>6</v>
      </c>
      <c r="B222" s="18" t="s">
        <v>7</v>
      </c>
      <c r="C222" s="18" t="s">
        <v>17</v>
      </c>
      <c r="D222" s="3" t="s">
        <v>21</v>
      </c>
      <c r="E222" s="4" t="s">
        <v>12</v>
      </c>
      <c r="F222" s="5">
        <v>6000</v>
      </c>
      <c r="G222" s="5">
        <v>0</v>
      </c>
      <c r="H222" s="6">
        <f t="shared" si="5"/>
        <v>6000</v>
      </c>
    </row>
    <row r="223" spans="1:8" ht="16" hidden="1" x14ac:dyDescent="0.2">
      <c r="A223" s="18" t="s">
        <v>6</v>
      </c>
      <c r="B223" s="18" t="s">
        <v>7</v>
      </c>
      <c r="C223" s="18" t="s">
        <v>17</v>
      </c>
      <c r="D223" s="3" t="s">
        <v>22</v>
      </c>
      <c r="E223" s="4" t="s">
        <v>13</v>
      </c>
      <c r="F223" s="5">
        <v>80000</v>
      </c>
      <c r="G223" s="5">
        <v>40000</v>
      </c>
      <c r="H223" s="6">
        <f t="shared" si="5"/>
        <v>120000</v>
      </c>
    </row>
    <row r="224" spans="1:8" ht="32" hidden="1" x14ac:dyDescent="0.2">
      <c r="A224" s="18" t="s">
        <v>6</v>
      </c>
      <c r="B224" s="18" t="s">
        <v>7</v>
      </c>
      <c r="C224" s="18" t="s">
        <v>17</v>
      </c>
      <c r="D224" s="3" t="s">
        <v>23</v>
      </c>
      <c r="E224" s="4" t="s">
        <v>14</v>
      </c>
      <c r="F224" s="5"/>
      <c r="G224" s="5">
        <v>20000</v>
      </c>
      <c r="H224" s="6">
        <f t="shared" si="5"/>
        <v>20000</v>
      </c>
    </row>
    <row r="225" spans="1:8" ht="80" x14ac:dyDescent="0.2">
      <c r="A225" s="18" t="s">
        <v>560</v>
      </c>
      <c r="B225" s="18" t="s">
        <v>381</v>
      </c>
      <c r="C225" s="18" t="s">
        <v>190</v>
      </c>
      <c r="D225" s="18" t="s">
        <v>39</v>
      </c>
      <c r="E225" s="10" t="s">
        <v>291</v>
      </c>
      <c r="F225" s="7"/>
      <c r="G225" s="7"/>
      <c r="H225" s="12">
        <f t="shared" si="5"/>
        <v>0</v>
      </c>
    </row>
    <row r="226" spans="1:8" ht="96" x14ac:dyDescent="0.2">
      <c r="A226" s="18" t="s">
        <v>560</v>
      </c>
      <c r="B226" s="18" t="s">
        <v>381</v>
      </c>
      <c r="C226" s="18" t="s">
        <v>190</v>
      </c>
      <c r="D226" s="3" t="s">
        <v>39</v>
      </c>
      <c r="E226" s="4" t="s">
        <v>196</v>
      </c>
      <c r="F226" s="8"/>
      <c r="G226" s="8">
        <v>10000</v>
      </c>
      <c r="H226" s="11">
        <f t="shared" si="5"/>
        <v>10000</v>
      </c>
    </row>
    <row r="227" spans="1:8" ht="64" hidden="1" x14ac:dyDescent="0.2">
      <c r="A227" s="18" t="s">
        <v>560</v>
      </c>
      <c r="B227" s="18" t="s">
        <v>381</v>
      </c>
      <c r="C227" s="18" t="s">
        <v>190</v>
      </c>
      <c r="D227" s="3" t="s">
        <v>40</v>
      </c>
      <c r="E227" s="4" t="s">
        <v>195</v>
      </c>
      <c r="F227" s="8"/>
      <c r="G227" s="8">
        <v>1000</v>
      </c>
      <c r="H227" s="11">
        <f t="shared" si="5"/>
        <v>1000</v>
      </c>
    </row>
    <row r="228" spans="1:8" ht="96" hidden="1" x14ac:dyDescent="0.2">
      <c r="A228" s="18" t="s">
        <v>560</v>
      </c>
      <c r="B228" s="18" t="s">
        <v>381</v>
      </c>
      <c r="C228" s="18" t="s">
        <v>190</v>
      </c>
      <c r="D228" s="3" t="s">
        <v>27</v>
      </c>
      <c r="E228" s="4" t="s">
        <v>194</v>
      </c>
      <c r="F228" s="19"/>
      <c r="G228" s="19">
        <v>25000</v>
      </c>
      <c r="H228" s="20">
        <f t="shared" si="5"/>
        <v>25000</v>
      </c>
    </row>
    <row r="229" spans="1:8" ht="48" hidden="1" x14ac:dyDescent="0.2">
      <c r="A229" s="18" t="s">
        <v>560</v>
      </c>
      <c r="B229" s="18" t="s">
        <v>381</v>
      </c>
      <c r="C229" s="18" t="s">
        <v>190</v>
      </c>
      <c r="D229" s="3" t="s">
        <v>41</v>
      </c>
      <c r="E229" s="4" t="s">
        <v>193</v>
      </c>
      <c r="F229" s="7"/>
      <c r="G229" s="7"/>
      <c r="H229" s="12">
        <f t="shared" si="5"/>
        <v>0</v>
      </c>
    </row>
    <row r="230" spans="1:8" ht="48" x14ac:dyDescent="0.2">
      <c r="A230" s="18" t="s">
        <v>560</v>
      </c>
      <c r="B230" s="18" t="s">
        <v>381</v>
      </c>
      <c r="C230" s="18" t="s">
        <v>190</v>
      </c>
      <c r="D230" s="3" t="s">
        <v>39</v>
      </c>
      <c r="E230" s="4" t="s">
        <v>192</v>
      </c>
      <c r="F230" s="7"/>
      <c r="G230" s="7"/>
      <c r="H230" s="12">
        <f t="shared" si="5"/>
        <v>0</v>
      </c>
    </row>
    <row r="231" spans="1:8" ht="272" hidden="1" x14ac:dyDescent="0.2">
      <c r="A231" s="18" t="s">
        <v>560</v>
      </c>
      <c r="B231" s="18" t="s">
        <v>381</v>
      </c>
      <c r="C231" s="18" t="s">
        <v>190</v>
      </c>
      <c r="D231" s="3" t="s">
        <v>46</v>
      </c>
      <c r="E231" s="4" t="s">
        <v>197</v>
      </c>
      <c r="F231" s="7"/>
      <c r="G231" s="7"/>
      <c r="H231" s="12">
        <f t="shared" si="5"/>
        <v>0</v>
      </c>
    </row>
    <row r="232" spans="1:8" ht="48" hidden="1" x14ac:dyDescent="0.2">
      <c r="A232" s="18" t="s">
        <v>560</v>
      </c>
      <c r="B232" s="18" t="s">
        <v>381</v>
      </c>
      <c r="C232" s="18" t="s">
        <v>190</v>
      </c>
      <c r="D232" s="3" t="s">
        <v>46</v>
      </c>
      <c r="E232" s="4" t="s">
        <v>198</v>
      </c>
      <c r="F232" s="7"/>
      <c r="G232" s="7"/>
      <c r="H232" s="12">
        <f t="shared" si="5"/>
        <v>0</v>
      </c>
    </row>
    <row r="233" spans="1:8" ht="176" hidden="1" x14ac:dyDescent="0.2">
      <c r="A233" s="18" t="s">
        <v>562</v>
      </c>
      <c r="B233" s="18" t="s">
        <v>141</v>
      </c>
      <c r="C233" s="18" t="s">
        <v>123</v>
      </c>
      <c r="D233" s="3" t="s">
        <v>19</v>
      </c>
      <c r="E233" s="4" t="s">
        <v>124</v>
      </c>
      <c r="F233" s="7">
        <f>47000*2</f>
        <v>94000</v>
      </c>
      <c r="G233" s="7">
        <f>16171*2</f>
        <v>32342</v>
      </c>
      <c r="H233" s="6">
        <f t="shared" si="5"/>
        <v>126342</v>
      </c>
    </row>
    <row r="234" spans="1:8" ht="64" hidden="1" x14ac:dyDescent="0.2">
      <c r="A234" s="18" t="s">
        <v>562</v>
      </c>
      <c r="B234" s="18" t="s">
        <v>141</v>
      </c>
      <c r="C234" s="18" t="s">
        <v>123</v>
      </c>
      <c r="D234" s="3" t="s">
        <v>20</v>
      </c>
      <c r="E234" s="4" t="s">
        <v>125</v>
      </c>
      <c r="F234" s="5">
        <v>37000</v>
      </c>
      <c r="G234" s="5"/>
      <c r="H234" s="6">
        <f t="shared" si="5"/>
        <v>37000</v>
      </c>
    </row>
    <row r="235" spans="1:8" ht="48" hidden="1" x14ac:dyDescent="0.2">
      <c r="A235" s="18" t="s">
        <v>562</v>
      </c>
      <c r="B235" s="18" t="s">
        <v>141</v>
      </c>
      <c r="C235" s="18" t="s">
        <v>123</v>
      </c>
      <c r="D235" s="3" t="s">
        <v>21</v>
      </c>
      <c r="E235" s="4" t="s">
        <v>126</v>
      </c>
      <c r="F235" s="7">
        <f>28050*2</f>
        <v>56100</v>
      </c>
      <c r="G235" s="5">
        <v>2026</v>
      </c>
      <c r="H235" s="12">
        <f t="shared" si="5"/>
        <v>58126</v>
      </c>
    </row>
    <row r="236" spans="1:8" ht="288.75" hidden="1" customHeight="1" x14ac:dyDescent="0.2">
      <c r="A236" s="18" t="s">
        <v>562</v>
      </c>
      <c r="B236" s="18" t="s">
        <v>141</v>
      </c>
      <c r="C236" s="18" t="s">
        <v>123</v>
      </c>
      <c r="D236" s="3" t="s">
        <v>22</v>
      </c>
      <c r="E236" s="4" t="s">
        <v>127</v>
      </c>
      <c r="F236" s="5">
        <v>61941</v>
      </c>
      <c r="G236" s="5">
        <v>16953</v>
      </c>
      <c r="H236" s="6">
        <f t="shared" si="5"/>
        <v>78894</v>
      </c>
    </row>
    <row r="237" spans="1:8" ht="63" hidden="1" customHeight="1" x14ac:dyDescent="0.2">
      <c r="A237" s="18" t="s">
        <v>562</v>
      </c>
      <c r="B237" s="18" t="s">
        <v>141</v>
      </c>
      <c r="C237" s="18" t="s">
        <v>123</v>
      </c>
      <c r="D237" s="3" t="s">
        <v>23</v>
      </c>
      <c r="E237" s="4" t="s">
        <v>539</v>
      </c>
      <c r="F237" s="8">
        <f>24390+60152</f>
        <v>84542</v>
      </c>
      <c r="G237" s="5"/>
      <c r="H237" s="6">
        <f t="shared" si="5"/>
        <v>84542</v>
      </c>
    </row>
    <row r="238" spans="1:8" ht="80" hidden="1" x14ac:dyDescent="0.2">
      <c r="A238" s="18" t="s">
        <v>562</v>
      </c>
      <c r="B238" s="18" t="s">
        <v>141</v>
      </c>
      <c r="C238" s="18" t="s">
        <v>123</v>
      </c>
      <c r="D238" s="3" t="s">
        <v>24</v>
      </c>
      <c r="E238" s="4" t="s">
        <v>128</v>
      </c>
      <c r="F238" s="5"/>
      <c r="G238" s="5">
        <v>3000</v>
      </c>
      <c r="H238" s="6">
        <f t="shared" si="5"/>
        <v>3000</v>
      </c>
    </row>
    <row r="239" spans="1:8" ht="80" hidden="1" x14ac:dyDescent="0.2">
      <c r="A239" s="18" t="s">
        <v>562</v>
      </c>
      <c r="B239" s="18" t="s">
        <v>141</v>
      </c>
      <c r="C239" s="18" t="s">
        <v>123</v>
      </c>
      <c r="D239" s="3" t="s">
        <v>25</v>
      </c>
      <c r="E239" s="4" t="s">
        <v>130</v>
      </c>
      <c r="F239" s="5"/>
      <c r="G239" s="5">
        <v>60100</v>
      </c>
      <c r="H239" s="6">
        <f t="shared" si="5"/>
        <v>60100</v>
      </c>
    </row>
    <row r="240" spans="1:8" ht="192" hidden="1" x14ac:dyDescent="0.2">
      <c r="A240" s="18" t="s">
        <v>562</v>
      </c>
      <c r="B240" s="18" t="s">
        <v>141</v>
      </c>
      <c r="C240" s="18" t="s">
        <v>123</v>
      </c>
      <c r="D240" s="3" t="s">
        <v>26</v>
      </c>
      <c r="E240" s="4" t="s">
        <v>129</v>
      </c>
      <c r="F240" s="5"/>
      <c r="G240" s="5">
        <v>74119</v>
      </c>
      <c r="H240" s="6">
        <f t="shared" si="5"/>
        <v>74119</v>
      </c>
    </row>
    <row r="241" spans="1:8" ht="96" hidden="1" x14ac:dyDescent="0.2">
      <c r="A241" s="18" t="s">
        <v>562</v>
      </c>
      <c r="B241" s="18" t="s">
        <v>141</v>
      </c>
      <c r="C241" s="18" t="s">
        <v>123</v>
      </c>
      <c r="D241" s="3" t="s">
        <v>27</v>
      </c>
      <c r="E241" s="4" t="s">
        <v>131</v>
      </c>
      <c r="F241" s="5"/>
      <c r="G241" s="5">
        <v>3500</v>
      </c>
      <c r="H241" s="6">
        <f t="shared" si="5"/>
        <v>3500</v>
      </c>
    </row>
    <row r="242" spans="1:8" ht="107.25" hidden="1" customHeight="1" x14ac:dyDescent="0.2">
      <c r="A242" s="18" t="s">
        <v>562</v>
      </c>
      <c r="B242" s="18" t="s">
        <v>141</v>
      </c>
      <c r="C242" s="18" t="s">
        <v>123</v>
      </c>
      <c r="D242" s="3" t="s">
        <v>28</v>
      </c>
      <c r="E242" s="4" t="s">
        <v>132</v>
      </c>
      <c r="F242" s="5"/>
      <c r="G242" s="5">
        <v>2500</v>
      </c>
      <c r="H242" s="6">
        <f t="shared" ref="H242:H305" si="6">F242+G242</f>
        <v>2500</v>
      </c>
    </row>
    <row r="243" spans="1:8" ht="78" hidden="1" customHeight="1" x14ac:dyDescent="0.2">
      <c r="A243" s="18" t="s">
        <v>562</v>
      </c>
      <c r="B243" s="18" t="s">
        <v>141</v>
      </c>
      <c r="C243" s="18" t="s">
        <v>123</v>
      </c>
      <c r="D243" s="3" t="s">
        <v>29</v>
      </c>
      <c r="E243" s="4" t="s">
        <v>133</v>
      </c>
      <c r="F243" s="5"/>
      <c r="G243" s="5">
        <v>1500</v>
      </c>
      <c r="H243" s="6">
        <f t="shared" si="6"/>
        <v>1500</v>
      </c>
    </row>
    <row r="244" spans="1:8" ht="90.75" customHeight="1" x14ac:dyDescent="0.2">
      <c r="A244" s="18" t="s">
        <v>562</v>
      </c>
      <c r="B244" s="18" t="s">
        <v>141</v>
      </c>
      <c r="C244" s="18" t="s">
        <v>123</v>
      </c>
      <c r="D244" s="3" t="s">
        <v>38</v>
      </c>
      <c r="E244" s="4" t="s">
        <v>384</v>
      </c>
      <c r="G244" s="5">
        <f>23400+32000+6070</f>
        <v>61470</v>
      </c>
      <c r="H244" s="6">
        <f t="shared" si="6"/>
        <v>61470</v>
      </c>
    </row>
    <row r="245" spans="1:8" ht="128" x14ac:dyDescent="0.2">
      <c r="A245" s="18" t="s">
        <v>562</v>
      </c>
      <c r="B245" s="18" t="s">
        <v>141</v>
      </c>
      <c r="C245" s="18" t="s">
        <v>123</v>
      </c>
      <c r="D245" s="3" t="s">
        <v>39</v>
      </c>
      <c r="E245" s="4" t="s">
        <v>134</v>
      </c>
      <c r="G245" s="5">
        <v>33000</v>
      </c>
      <c r="H245" s="6">
        <f t="shared" si="6"/>
        <v>33000</v>
      </c>
    </row>
    <row r="246" spans="1:8" ht="32" hidden="1" x14ac:dyDescent="0.2">
      <c r="A246" s="18" t="s">
        <v>562</v>
      </c>
      <c r="B246" s="18" t="s">
        <v>141</v>
      </c>
      <c r="C246" s="18" t="s">
        <v>123</v>
      </c>
      <c r="D246" s="3" t="s">
        <v>40</v>
      </c>
      <c r="E246" s="4" t="s">
        <v>135</v>
      </c>
      <c r="G246" s="5">
        <v>50000</v>
      </c>
      <c r="H246" s="6">
        <f t="shared" si="6"/>
        <v>50000</v>
      </c>
    </row>
    <row r="247" spans="1:8" ht="48" hidden="1" x14ac:dyDescent="0.2">
      <c r="A247" s="18" t="s">
        <v>562</v>
      </c>
      <c r="B247" s="18" t="s">
        <v>141</v>
      </c>
      <c r="C247" s="18" t="s">
        <v>123</v>
      </c>
      <c r="D247" s="3" t="s">
        <v>41</v>
      </c>
      <c r="E247" s="4" t="s">
        <v>136</v>
      </c>
      <c r="G247" s="5">
        <f>15000+15000+30000</f>
        <v>60000</v>
      </c>
      <c r="H247" s="6">
        <f t="shared" si="6"/>
        <v>60000</v>
      </c>
    </row>
    <row r="248" spans="1:8" ht="208" hidden="1" x14ac:dyDescent="0.2">
      <c r="A248" s="18" t="s">
        <v>562</v>
      </c>
      <c r="B248" s="18" t="s">
        <v>141</v>
      </c>
      <c r="C248" s="18" t="s">
        <v>123</v>
      </c>
      <c r="D248" s="3" t="s">
        <v>42</v>
      </c>
      <c r="E248" s="4" t="s">
        <v>137</v>
      </c>
      <c r="G248" s="5">
        <v>8125</v>
      </c>
      <c r="H248" s="6">
        <f t="shared" si="6"/>
        <v>8125</v>
      </c>
    </row>
    <row r="249" spans="1:8" ht="144" hidden="1" x14ac:dyDescent="0.2">
      <c r="A249" s="18" t="s">
        <v>562</v>
      </c>
      <c r="B249" s="18" t="s">
        <v>141</v>
      </c>
      <c r="C249" s="18" t="s">
        <v>123</v>
      </c>
      <c r="D249" s="3" t="s">
        <v>43</v>
      </c>
      <c r="E249" s="4" t="s">
        <v>138</v>
      </c>
      <c r="G249" s="5">
        <v>1000000</v>
      </c>
      <c r="H249" s="6">
        <f t="shared" si="6"/>
        <v>1000000</v>
      </c>
    </row>
    <row r="250" spans="1:8" ht="96" hidden="1" x14ac:dyDescent="0.2">
      <c r="A250" s="18" t="s">
        <v>562</v>
      </c>
      <c r="B250" s="18" t="s">
        <v>141</v>
      </c>
      <c r="C250" s="18" t="s">
        <v>123</v>
      </c>
      <c r="D250" s="3" t="s">
        <v>44</v>
      </c>
      <c r="E250" s="4" t="s">
        <v>139</v>
      </c>
      <c r="G250" s="5">
        <v>5000</v>
      </c>
      <c r="H250" s="6">
        <f t="shared" si="6"/>
        <v>5000</v>
      </c>
    </row>
    <row r="251" spans="1:8" ht="96" hidden="1" x14ac:dyDescent="0.2">
      <c r="A251" s="18" t="s">
        <v>562</v>
      </c>
      <c r="B251" s="18" t="s">
        <v>141</v>
      </c>
      <c r="C251" s="18" t="s">
        <v>123</v>
      </c>
      <c r="D251" s="3" t="s">
        <v>45</v>
      </c>
      <c r="E251" s="4" t="s">
        <v>140</v>
      </c>
      <c r="G251" s="5">
        <v>50000</v>
      </c>
      <c r="H251" s="6">
        <f t="shared" si="6"/>
        <v>50000</v>
      </c>
    </row>
    <row r="252" spans="1:8" ht="32" hidden="1" x14ac:dyDescent="0.2">
      <c r="A252" s="18" t="s">
        <v>356</v>
      </c>
      <c r="B252" s="18" t="s">
        <v>199</v>
      </c>
      <c r="C252" s="18" t="s">
        <v>356</v>
      </c>
      <c r="D252" s="3" t="s">
        <v>19</v>
      </c>
      <c r="E252" s="10" t="s">
        <v>279</v>
      </c>
      <c r="F252" s="7"/>
      <c r="G252" s="7"/>
      <c r="H252" s="12">
        <f t="shared" si="6"/>
        <v>0</v>
      </c>
    </row>
    <row r="253" spans="1:8" ht="16" hidden="1" x14ac:dyDescent="0.2">
      <c r="A253" s="18" t="s">
        <v>356</v>
      </c>
      <c r="B253" s="18" t="s">
        <v>199</v>
      </c>
      <c r="C253" s="18" t="s">
        <v>356</v>
      </c>
      <c r="D253" s="3" t="s">
        <v>20</v>
      </c>
      <c r="E253" s="10" t="s">
        <v>280</v>
      </c>
      <c r="F253" s="7"/>
      <c r="G253" s="7"/>
      <c r="H253" s="12">
        <f t="shared" si="6"/>
        <v>0</v>
      </c>
    </row>
    <row r="254" spans="1:8" ht="48" hidden="1" x14ac:dyDescent="0.2">
      <c r="A254" s="18" t="s">
        <v>356</v>
      </c>
      <c r="B254" s="18" t="s">
        <v>199</v>
      </c>
      <c r="C254" s="18" t="s">
        <v>356</v>
      </c>
      <c r="D254" s="3" t="s">
        <v>21</v>
      </c>
      <c r="E254" s="10" t="s">
        <v>281</v>
      </c>
      <c r="F254" s="7"/>
      <c r="G254" s="7"/>
      <c r="H254" s="12">
        <f t="shared" si="6"/>
        <v>0</v>
      </c>
    </row>
    <row r="255" spans="1:8" ht="48" hidden="1" x14ac:dyDescent="0.2">
      <c r="A255" s="18" t="s">
        <v>356</v>
      </c>
      <c r="B255" s="18" t="s">
        <v>199</v>
      </c>
      <c r="C255" s="18" t="s">
        <v>356</v>
      </c>
      <c r="D255" s="3" t="s">
        <v>22</v>
      </c>
      <c r="E255" s="10" t="s">
        <v>282</v>
      </c>
      <c r="F255" s="7"/>
      <c r="G255" s="7"/>
      <c r="H255" s="12">
        <f t="shared" si="6"/>
        <v>0</v>
      </c>
    </row>
    <row r="256" spans="1:8" ht="48" hidden="1" x14ac:dyDescent="0.2">
      <c r="A256" s="18" t="s">
        <v>356</v>
      </c>
      <c r="B256" s="18" t="s">
        <v>199</v>
      </c>
      <c r="C256" s="18" t="s">
        <v>356</v>
      </c>
      <c r="D256" s="3" t="s">
        <v>23</v>
      </c>
      <c r="E256" s="10" t="s">
        <v>278</v>
      </c>
      <c r="F256" s="7"/>
      <c r="G256" s="7"/>
      <c r="H256" s="12">
        <f t="shared" si="6"/>
        <v>0</v>
      </c>
    </row>
    <row r="257" spans="1:8" ht="30.75" hidden="1" customHeight="1" x14ac:dyDescent="0.2">
      <c r="A257" s="18" t="s">
        <v>356</v>
      </c>
      <c r="B257" s="18" t="s">
        <v>199</v>
      </c>
      <c r="C257" s="18" t="s">
        <v>356</v>
      </c>
      <c r="D257" s="3" t="s">
        <v>24</v>
      </c>
      <c r="E257" s="10" t="s">
        <v>277</v>
      </c>
      <c r="F257" s="7"/>
      <c r="G257" s="7"/>
      <c r="H257" s="12">
        <f t="shared" si="6"/>
        <v>0</v>
      </c>
    </row>
    <row r="258" spans="1:8" ht="32" hidden="1" x14ac:dyDescent="0.2">
      <c r="A258" s="18" t="s">
        <v>356</v>
      </c>
      <c r="B258" s="18" t="s">
        <v>199</v>
      </c>
      <c r="C258" s="18" t="s">
        <v>356</v>
      </c>
      <c r="D258" s="3" t="s">
        <v>27</v>
      </c>
      <c r="E258" s="10" t="s">
        <v>283</v>
      </c>
      <c r="F258" s="8"/>
      <c r="G258" s="8">
        <v>4500</v>
      </c>
      <c r="H258" s="11">
        <f t="shared" si="6"/>
        <v>4500</v>
      </c>
    </row>
    <row r="259" spans="1:8" ht="64" x14ac:dyDescent="0.2">
      <c r="A259" s="18" t="s">
        <v>356</v>
      </c>
      <c r="B259" s="18" t="s">
        <v>199</v>
      </c>
      <c r="C259" s="18" t="s">
        <v>356</v>
      </c>
      <c r="D259" s="3" t="s">
        <v>39</v>
      </c>
      <c r="E259" s="10" t="s">
        <v>284</v>
      </c>
      <c r="F259" s="8"/>
      <c r="G259" s="7">
        <f>8000+13000+500</f>
        <v>21500</v>
      </c>
      <c r="H259" s="11">
        <f t="shared" si="6"/>
        <v>21500</v>
      </c>
    </row>
    <row r="260" spans="1:8" ht="64" hidden="1" x14ac:dyDescent="0.2">
      <c r="A260" s="18" t="s">
        <v>356</v>
      </c>
      <c r="B260" s="18" t="s">
        <v>199</v>
      </c>
      <c r="C260" s="18" t="s">
        <v>356</v>
      </c>
      <c r="D260" s="3" t="s">
        <v>40</v>
      </c>
      <c r="E260" s="10" t="s">
        <v>285</v>
      </c>
      <c r="F260" s="7"/>
      <c r="G260" s="7"/>
      <c r="H260" s="12">
        <f t="shared" si="6"/>
        <v>0</v>
      </c>
    </row>
    <row r="261" spans="1:8" ht="32" hidden="1" x14ac:dyDescent="0.2">
      <c r="A261" s="18" t="s">
        <v>356</v>
      </c>
      <c r="B261" s="18" t="s">
        <v>199</v>
      </c>
      <c r="C261" s="18" t="s">
        <v>356</v>
      </c>
      <c r="D261" s="3" t="s">
        <v>41</v>
      </c>
      <c r="E261" s="10" t="s">
        <v>286</v>
      </c>
      <c r="F261" s="7"/>
      <c r="G261" s="7"/>
      <c r="H261" s="12">
        <f t="shared" si="6"/>
        <v>0</v>
      </c>
    </row>
    <row r="262" spans="1:8" ht="16" hidden="1" x14ac:dyDescent="0.2">
      <c r="A262" s="18" t="s">
        <v>356</v>
      </c>
      <c r="B262" s="18" t="s">
        <v>199</v>
      </c>
      <c r="C262" s="18" t="s">
        <v>356</v>
      </c>
      <c r="D262" s="3" t="s">
        <v>43</v>
      </c>
      <c r="E262" s="10" t="s">
        <v>287</v>
      </c>
      <c r="F262" s="7"/>
      <c r="G262" s="7"/>
      <c r="H262" s="12">
        <f t="shared" si="6"/>
        <v>0</v>
      </c>
    </row>
    <row r="263" spans="1:8" ht="32" hidden="1" x14ac:dyDescent="0.2">
      <c r="A263" s="18" t="s">
        <v>356</v>
      </c>
      <c r="B263" s="18" t="s">
        <v>199</v>
      </c>
      <c r="C263" s="18" t="s">
        <v>356</v>
      </c>
      <c r="D263" s="3" t="s">
        <v>46</v>
      </c>
      <c r="E263" s="10" t="s">
        <v>288</v>
      </c>
      <c r="F263" s="8"/>
      <c r="G263" s="8">
        <v>35</v>
      </c>
      <c r="H263" s="11">
        <f t="shared" si="6"/>
        <v>35</v>
      </c>
    </row>
    <row r="264" spans="1:8" ht="16" hidden="1" x14ac:dyDescent="0.2">
      <c r="A264" s="18" t="s">
        <v>121</v>
      </c>
      <c r="B264" s="18"/>
      <c r="C264" s="18" t="s">
        <v>121</v>
      </c>
      <c r="D264" s="18"/>
      <c r="E264" s="10" t="s">
        <v>377</v>
      </c>
      <c r="F264" s="8"/>
      <c r="G264" s="8"/>
      <c r="H264" s="6">
        <f t="shared" si="6"/>
        <v>0</v>
      </c>
    </row>
    <row r="265" spans="1:8" ht="75.75" hidden="1" customHeight="1" x14ac:dyDescent="0.2">
      <c r="A265" s="18" t="s">
        <v>421</v>
      </c>
      <c r="B265" s="18" t="s">
        <v>244</v>
      </c>
      <c r="C265" s="18" t="s">
        <v>508</v>
      </c>
      <c r="D265" s="3" t="s">
        <v>19</v>
      </c>
      <c r="E265" s="4" t="s">
        <v>261</v>
      </c>
      <c r="F265" s="5">
        <v>62000</v>
      </c>
      <c r="G265" s="7"/>
      <c r="H265" s="6">
        <f t="shared" si="6"/>
        <v>62000</v>
      </c>
    </row>
    <row r="266" spans="1:8" ht="96" hidden="1" x14ac:dyDescent="0.2">
      <c r="A266" s="18" t="s">
        <v>421</v>
      </c>
      <c r="B266" s="18" t="s">
        <v>244</v>
      </c>
      <c r="C266" s="18" t="s">
        <v>508</v>
      </c>
      <c r="D266" s="3" t="s">
        <v>20</v>
      </c>
      <c r="E266" s="4" t="s">
        <v>260</v>
      </c>
      <c r="F266" s="8">
        <f>40000*3</f>
        <v>120000</v>
      </c>
      <c r="G266" s="8"/>
      <c r="H266" s="11">
        <f t="shared" si="6"/>
        <v>120000</v>
      </c>
    </row>
    <row r="267" spans="1:8" ht="96" hidden="1" x14ac:dyDescent="0.2">
      <c r="A267" s="18" t="s">
        <v>421</v>
      </c>
      <c r="B267" s="18" t="s">
        <v>244</v>
      </c>
      <c r="C267" s="18" t="s">
        <v>508</v>
      </c>
      <c r="D267" s="3" t="s">
        <v>21</v>
      </c>
      <c r="E267" s="4" t="s">
        <v>259</v>
      </c>
      <c r="F267" s="8">
        <f>(92*4*17.5*2)*4</f>
        <v>51520</v>
      </c>
      <c r="G267" s="8"/>
      <c r="H267" s="11">
        <f t="shared" si="6"/>
        <v>51520</v>
      </c>
    </row>
    <row r="268" spans="1:8" ht="96" hidden="1" x14ac:dyDescent="0.2">
      <c r="A268" s="18" t="s">
        <v>421</v>
      </c>
      <c r="B268" s="18" t="s">
        <v>244</v>
      </c>
      <c r="C268" s="18" t="s">
        <v>508</v>
      </c>
      <c r="D268" s="3" t="s">
        <v>22</v>
      </c>
      <c r="E268" s="4" t="s">
        <v>258</v>
      </c>
      <c r="F268" s="8">
        <v>220000</v>
      </c>
      <c r="G268" s="8"/>
      <c r="H268" s="11">
        <f t="shared" si="6"/>
        <v>220000</v>
      </c>
    </row>
    <row r="269" spans="1:8" ht="16" hidden="1" x14ac:dyDescent="0.2">
      <c r="A269" s="18" t="s">
        <v>421</v>
      </c>
      <c r="B269" s="18" t="s">
        <v>244</v>
      </c>
      <c r="C269" s="18" t="s">
        <v>508</v>
      </c>
      <c r="D269" s="3" t="s">
        <v>23</v>
      </c>
      <c r="E269" s="4" t="s">
        <v>257</v>
      </c>
      <c r="F269" s="5"/>
      <c r="G269" s="8">
        <v>40000</v>
      </c>
      <c r="H269" s="6">
        <f t="shared" si="6"/>
        <v>40000</v>
      </c>
    </row>
    <row r="270" spans="1:8" ht="96" hidden="1" x14ac:dyDescent="0.2">
      <c r="A270" s="18" t="s">
        <v>421</v>
      </c>
      <c r="B270" s="18" t="s">
        <v>244</v>
      </c>
      <c r="C270" s="18" t="s">
        <v>508</v>
      </c>
      <c r="D270" s="3" t="s">
        <v>24</v>
      </c>
      <c r="E270" s="4" t="s">
        <v>256</v>
      </c>
      <c r="F270" s="5"/>
      <c r="G270" s="8">
        <v>32400</v>
      </c>
      <c r="H270" s="6">
        <f t="shared" si="6"/>
        <v>32400</v>
      </c>
    </row>
    <row r="271" spans="1:8" ht="160" hidden="1" x14ac:dyDescent="0.2">
      <c r="A271" s="18" t="s">
        <v>421</v>
      </c>
      <c r="B271" s="18" t="s">
        <v>244</v>
      </c>
      <c r="C271" s="18" t="s">
        <v>508</v>
      </c>
      <c r="D271" s="3" t="s">
        <v>25</v>
      </c>
      <c r="E271" s="4" t="s">
        <v>255</v>
      </c>
      <c r="F271" s="5"/>
      <c r="G271" s="7">
        <f>22000+2700+4059+12000+4750+7000+820+2000+12000</f>
        <v>67329</v>
      </c>
      <c r="H271" s="6">
        <f t="shared" si="6"/>
        <v>67329</v>
      </c>
    </row>
    <row r="272" spans="1:8" ht="16" hidden="1" x14ac:dyDescent="0.2">
      <c r="A272" s="18" t="s">
        <v>421</v>
      </c>
      <c r="B272" s="18" t="s">
        <v>244</v>
      </c>
      <c r="C272" s="18" t="s">
        <v>508</v>
      </c>
      <c r="D272" s="3" t="s">
        <v>26</v>
      </c>
      <c r="E272" s="4" t="s">
        <v>252</v>
      </c>
      <c r="F272" s="5"/>
      <c r="G272" s="8">
        <f>800*3</f>
        <v>2400</v>
      </c>
      <c r="H272" s="6">
        <f t="shared" si="6"/>
        <v>2400</v>
      </c>
    </row>
    <row r="273" spans="1:8" ht="32" hidden="1" x14ac:dyDescent="0.2">
      <c r="A273" s="18" t="s">
        <v>421</v>
      </c>
      <c r="B273" s="18" t="s">
        <v>244</v>
      </c>
      <c r="C273" s="18" t="s">
        <v>508</v>
      </c>
      <c r="D273" s="3" t="s">
        <v>27</v>
      </c>
      <c r="E273" s="4" t="s">
        <v>253</v>
      </c>
      <c r="F273" s="5"/>
      <c r="G273" s="8">
        <f>15000*3</f>
        <v>45000</v>
      </c>
      <c r="H273" s="6">
        <f t="shared" si="6"/>
        <v>45000</v>
      </c>
    </row>
    <row r="274" spans="1:8" ht="16" hidden="1" x14ac:dyDescent="0.2">
      <c r="A274" s="18" t="s">
        <v>421</v>
      </c>
      <c r="B274" s="18" t="s">
        <v>244</v>
      </c>
      <c r="C274" s="18" t="s">
        <v>508</v>
      </c>
      <c r="D274" s="3" t="s">
        <v>28</v>
      </c>
      <c r="E274" s="4" t="s">
        <v>254</v>
      </c>
      <c r="F274" s="5"/>
      <c r="G274" s="8">
        <v>3000</v>
      </c>
      <c r="H274" s="6">
        <f t="shared" si="6"/>
        <v>3000</v>
      </c>
    </row>
    <row r="275" spans="1:8" ht="176" x14ac:dyDescent="0.2">
      <c r="A275" s="18" t="s">
        <v>421</v>
      </c>
      <c r="B275" s="18" t="s">
        <v>244</v>
      </c>
      <c r="C275" s="18" t="s">
        <v>508</v>
      </c>
      <c r="D275" s="3" t="s">
        <v>38</v>
      </c>
      <c r="E275" s="4" t="s">
        <v>251</v>
      </c>
      <c r="F275" s="5"/>
      <c r="G275" s="8">
        <f>26650+173500+84500+97000+7600</f>
        <v>389250</v>
      </c>
      <c r="H275" s="6">
        <f t="shared" si="6"/>
        <v>389250</v>
      </c>
    </row>
    <row r="276" spans="1:8" ht="96" x14ac:dyDescent="0.2">
      <c r="A276" s="18" t="s">
        <v>421</v>
      </c>
      <c r="B276" s="18" t="s">
        <v>244</v>
      </c>
      <c r="C276" s="18" t="s">
        <v>508</v>
      </c>
      <c r="D276" s="3" t="s">
        <v>39</v>
      </c>
      <c r="E276" s="4" t="s">
        <v>250</v>
      </c>
      <c r="F276" s="5"/>
      <c r="G276" s="8">
        <f>205000+11600+6300+30000</f>
        <v>252900</v>
      </c>
      <c r="H276" s="6">
        <f t="shared" si="6"/>
        <v>252900</v>
      </c>
    </row>
    <row r="277" spans="1:8" ht="48" hidden="1" x14ac:dyDescent="0.2">
      <c r="A277" s="18" t="s">
        <v>421</v>
      </c>
      <c r="B277" s="18" t="s">
        <v>244</v>
      </c>
      <c r="C277" s="18" t="s">
        <v>508</v>
      </c>
      <c r="D277" s="3" t="s">
        <v>40</v>
      </c>
      <c r="E277" s="4" t="s">
        <v>249</v>
      </c>
      <c r="F277" s="7"/>
      <c r="G277" s="7"/>
      <c r="H277" s="12">
        <f t="shared" si="6"/>
        <v>0</v>
      </c>
    </row>
    <row r="278" spans="1:8" ht="32" hidden="1" x14ac:dyDescent="0.2">
      <c r="A278" s="18" t="s">
        <v>421</v>
      </c>
      <c r="B278" s="18" t="s">
        <v>244</v>
      </c>
      <c r="C278" s="18" t="s">
        <v>508</v>
      </c>
      <c r="D278" s="3" t="s">
        <v>41</v>
      </c>
      <c r="E278" s="4" t="s">
        <v>248</v>
      </c>
      <c r="F278" s="7"/>
      <c r="G278" s="7"/>
      <c r="H278" s="12">
        <f t="shared" si="6"/>
        <v>0</v>
      </c>
    </row>
    <row r="279" spans="1:8" ht="64" hidden="1" x14ac:dyDescent="0.2">
      <c r="A279" s="18" t="s">
        <v>421</v>
      </c>
      <c r="B279" s="18" t="s">
        <v>244</v>
      </c>
      <c r="C279" s="18" t="s">
        <v>508</v>
      </c>
      <c r="D279" s="3" t="s">
        <v>42</v>
      </c>
      <c r="E279" s="4" t="s">
        <v>247</v>
      </c>
      <c r="F279" s="7"/>
      <c r="G279" s="7"/>
      <c r="H279" s="12">
        <f t="shared" si="6"/>
        <v>0</v>
      </c>
    </row>
    <row r="280" spans="1:8" ht="16" hidden="1" x14ac:dyDescent="0.2">
      <c r="A280" s="18" t="s">
        <v>421</v>
      </c>
      <c r="B280" s="18" t="s">
        <v>244</v>
      </c>
      <c r="C280" s="18" t="s">
        <v>508</v>
      </c>
      <c r="D280" s="3" t="s">
        <v>43</v>
      </c>
      <c r="E280" s="4" t="s">
        <v>246</v>
      </c>
      <c r="F280" s="7"/>
      <c r="G280" s="7"/>
      <c r="H280" s="12">
        <f t="shared" si="6"/>
        <v>0</v>
      </c>
    </row>
    <row r="281" spans="1:8" ht="48" hidden="1" x14ac:dyDescent="0.2">
      <c r="A281" s="18" t="s">
        <v>421</v>
      </c>
      <c r="B281" s="18" t="s">
        <v>244</v>
      </c>
      <c r="C281" s="18" t="s">
        <v>508</v>
      </c>
      <c r="D281" s="3" t="s">
        <v>46</v>
      </c>
      <c r="E281" s="4" t="s">
        <v>245</v>
      </c>
      <c r="F281" s="5"/>
      <c r="G281" s="8">
        <f>2400+4500</f>
        <v>6900</v>
      </c>
      <c r="H281" s="6">
        <f t="shared" si="6"/>
        <v>6900</v>
      </c>
    </row>
    <row r="282" spans="1:8" ht="16" hidden="1" x14ac:dyDescent="0.2">
      <c r="A282" s="18"/>
      <c r="B282" s="18" t="s">
        <v>200</v>
      </c>
      <c r="C282" s="18" t="s">
        <v>269</v>
      </c>
      <c r="D282" s="18"/>
      <c r="E282" s="10" t="s">
        <v>315</v>
      </c>
      <c r="F282" s="8">
        <v>0</v>
      </c>
      <c r="G282" s="8">
        <v>0</v>
      </c>
      <c r="H282" s="11">
        <f t="shared" si="6"/>
        <v>0</v>
      </c>
    </row>
    <row r="283" spans="1:8" ht="16" hidden="1" x14ac:dyDescent="0.2">
      <c r="A283" s="18" t="s">
        <v>122</v>
      </c>
      <c r="B283" s="18" t="s">
        <v>72</v>
      </c>
      <c r="C283" s="18" t="s">
        <v>72</v>
      </c>
      <c r="D283" s="3" t="s">
        <v>19</v>
      </c>
      <c r="E283" s="10" t="s">
        <v>73</v>
      </c>
      <c r="F283" s="5">
        <v>35000</v>
      </c>
      <c r="G283" s="5">
        <v>12250</v>
      </c>
      <c r="H283" s="6">
        <f t="shared" si="6"/>
        <v>47250</v>
      </c>
    </row>
    <row r="284" spans="1:8" ht="16" hidden="1" x14ac:dyDescent="0.2">
      <c r="A284" s="18" t="s">
        <v>122</v>
      </c>
      <c r="B284" s="18" t="s">
        <v>72</v>
      </c>
      <c r="C284" s="18" t="s">
        <v>72</v>
      </c>
      <c r="D284" s="3" t="s">
        <v>20</v>
      </c>
      <c r="E284" s="10" t="s">
        <v>74</v>
      </c>
      <c r="F284" s="5">
        <v>32000</v>
      </c>
      <c r="G284" s="5"/>
      <c r="H284" s="6">
        <f t="shared" si="6"/>
        <v>32000</v>
      </c>
    </row>
    <row r="285" spans="1:8" ht="16" hidden="1" x14ac:dyDescent="0.2">
      <c r="A285" s="18" t="s">
        <v>122</v>
      </c>
      <c r="B285" s="18" t="s">
        <v>72</v>
      </c>
      <c r="C285" s="18" t="s">
        <v>72</v>
      </c>
      <c r="D285" s="3" t="s">
        <v>22</v>
      </c>
      <c r="E285" s="10" t="s">
        <v>509</v>
      </c>
      <c r="F285" s="5">
        <v>90000</v>
      </c>
      <c r="G285" s="5">
        <v>30000</v>
      </c>
      <c r="H285" s="6">
        <f t="shared" si="6"/>
        <v>120000</v>
      </c>
    </row>
    <row r="286" spans="1:8" ht="64" hidden="1" x14ac:dyDescent="0.2">
      <c r="A286" s="18" t="s">
        <v>122</v>
      </c>
      <c r="B286" s="18" t="s">
        <v>72</v>
      </c>
      <c r="C286" s="18" t="s">
        <v>72</v>
      </c>
      <c r="D286" s="3" t="s">
        <v>23</v>
      </c>
      <c r="E286" s="10" t="s">
        <v>400</v>
      </c>
      <c r="F286" s="5"/>
      <c r="G286" s="5">
        <v>1000</v>
      </c>
      <c r="H286" s="6">
        <f t="shared" si="6"/>
        <v>1000</v>
      </c>
    </row>
    <row r="287" spans="1:8" ht="32" hidden="1" x14ac:dyDescent="0.2">
      <c r="A287" s="18" t="s">
        <v>122</v>
      </c>
      <c r="B287" s="18" t="s">
        <v>72</v>
      </c>
      <c r="C287" s="18" t="s">
        <v>72</v>
      </c>
      <c r="D287" s="3" t="s">
        <v>24</v>
      </c>
      <c r="E287" s="10" t="s">
        <v>75</v>
      </c>
      <c r="F287" s="5"/>
      <c r="G287" s="5">
        <v>1500</v>
      </c>
      <c r="H287" s="6">
        <f t="shared" si="6"/>
        <v>1500</v>
      </c>
    </row>
    <row r="288" spans="1:8" ht="16" x14ac:dyDescent="0.2">
      <c r="A288" s="18" t="s">
        <v>122</v>
      </c>
      <c r="B288" s="18" t="s">
        <v>72</v>
      </c>
      <c r="C288" s="18" t="s">
        <v>72</v>
      </c>
      <c r="D288" s="3" t="s">
        <v>39</v>
      </c>
      <c r="E288" s="10" t="s">
        <v>76</v>
      </c>
      <c r="F288" s="5"/>
      <c r="G288" s="5">
        <v>3000</v>
      </c>
      <c r="H288" s="6">
        <f t="shared" si="6"/>
        <v>3000</v>
      </c>
    </row>
    <row r="289" spans="1:8" ht="16" hidden="1" x14ac:dyDescent="0.2">
      <c r="A289" s="18" t="s">
        <v>122</v>
      </c>
      <c r="B289" s="18" t="s">
        <v>72</v>
      </c>
      <c r="C289" s="18" t="s">
        <v>72</v>
      </c>
      <c r="D289" s="3" t="s">
        <v>42</v>
      </c>
      <c r="E289" s="10" t="s">
        <v>401</v>
      </c>
      <c r="F289" s="7"/>
      <c r="G289" s="7"/>
      <c r="H289" s="6">
        <f t="shared" si="6"/>
        <v>0</v>
      </c>
    </row>
    <row r="290" spans="1:8" ht="32" hidden="1" x14ac:dyDescent="0.2">
      <c r="A290" s="18" t="s">
        <v>122</v>
      </c>
      <c r="B290" s="18" t="s">
        <v>72</v>
      </c>
      <c r="C290" s="18" t="s">
        <v>72</v>
      </c>
      <c r="D290" s="3" t="s">
        <v>46</v>
      </c>
      <c r="E290" s="10" t="s">
        <v>402</v>
      </c>
      <c r="F290" s="7"/>
      <c r="G290" s="7"/>
      <c r="H290" s="6">
        <f t="shared" si="6"/>
        <v>0</v>
      </c>
    </row>
    <row r="291" spans="1:8" ht="48" hidden="1" x14ac:dyDescent="0.2">
      <c r="A291" s="18" t="s">
        <v>321</v>
      </c>
      <c r="B291" s="18" t="s">
        <v>601</v>
      </c>
      <c r="C291" s="18" t="s">
        <v>599</v>
      </c>
      <c r="D291" s="3" t="s">
        <v>19</v>
      </c>
      <c r="E291" s="4" t="s">
        <v>602</v>
      </c>
      <c r="F291" s="5">
        <v>15277.2</v>
      </c>
      <c r="G291" s="5"/>
      <c r="H291" s="11">
        <f t="shared" si="6"/>
        <v>15277.2</v>
      </c>
    </row>
    <row r="292" spans="1:8" ht="48" hidden="1" x14ac:dyDescent="0.2">
      <c r="A292" s="18" t="s">
        <v>321</v>
      </c>
      <c r="B292" s="18" t="s">
        <v>601</v>
      </c>
      <c r="C292" s="18" t="s">
        <v>599</v>
      </c>
      <c r="D292" s="3" t="s">
        <v>20</v>
      </c>
      <c r="E292" s="4" t="s">
        <v>603</v>
      </c>
      <c r="F292" s="5">
        <v>7000</v>
      </c>
      <c r="G292" s="5"/>
      <c r="H292" s="11">
        <f t="shared" si="6"/>
        <v>7000</v>
      </c>
    </row>
    <row r="293" spans="1:8" ht="48" hidden="1" x14ac:dyDescent="0.2">
      <c r="A293" s="18" t="s">
        <v>321</v>
      </c>
      <c r="B293" s="18" t="s">
        <v>601</v>
      </c>
      <c r="C293" s="18" t="s">
        <v>599</v>
      </c>
      <c r="D293" s="3" t="s">
        <v>23</v>
      </c>
      <c r="E293" s="4" t="s">
        <v>604</v>
      </c>
      <c r="F293" s="5">
        <f>5000+2000</f>
        <v>7000</v>
      </c>
      <c r="G293" s="5"/>
      <c r="H293" s="11">
        <f t="shared" si="6"/>
        <v>7000</v>
      </c>
    </row>
    <row r="294" spans="1:8" ht="32" x14ac:dyDescent="0.2">
      <c r="A294" s="18" t="s">
        <v>321</v>
      </c>
      <c r="B294" s="18" t="s">
        <v>601</v>
      </c>
      <c r="C294" s="18" t="s">
        <v>599</v>
      </c>
      <c r="D294" s="3" t="s">
        <v>39</v>
      </c>
      <c r="E294" s="4" t="s">
        <v>605</v>
      </c>
      <c r="F294" s="5">
        <v>20000</v>
      </c>
      <c r="G294" s="5"/>
      <c r="H294" s="11">
        <f t="shared" si="6"/>
        <v>20000</v>
      </c>
    </row>
    <row r="295" spans="1:8" ht="48" x14ac:dyDescent="0.2">
      <c r="A295" s="18" t="s">
        <v>321</v>
      </c>
      <c r="B295" s="18" t="s">
        <v>601</v>
      </c>
      <c r="C295" s="18" t="s">
        <v>599</v>
      </c>
      <c r="D295" s="3" t="s">
        <v>39</v>
      </c>
      <c r="E295" s="4" t="s">
        <v>606</v>
      </c>
      <c r="F295" s="5">
        <v>10000</v>
      </c>
      <c r="G295" s="5"/>
      <c r="H295" s="11">
        <f t="shared" si="6"/>
        <v>10000</v>
      </c>
    </row>
    <row r="296" spans="1:8" ht="61.5" customHeight="1" x14ac:dyDescent="0.2">
      <c r="A296" s="18" t="s">
        <v>321</v>
      </c>
      <c r="B296" s="18" t="s">
        <v>601</v>
      </c>
      <c r="C296" s="18" t="s">
        <v>599</v>
      </c>
      <c r="D296" s="3" t="s">
        <v>39</v>
      </c>
      <c r="E296" s="4" t="s">
        <v>607</v>
      </c>
      <c r="F296" s="5">
        <v>15000</v>
      </c>
      <c r="G296" s="5"/>
      <c r="H296" s="11">
        <f t="shared" si="6"/>
        <v>15000</v>
      </c>
    </row>
    <row r="297" spans="1:8" ht="48" x14ac:dyDescent="0.2">
      <c r="A297" s="18" t="s">
        <v>321</v>
      </c>
      <c r="B297" s="18" t="s">
        <v>601</v>
      </c>
      <c r="C297" s="18" t="s">
        <v>599</v>
      </c>
      <c r="D297" s="3" t="s">
        <v>39</v>
      </c>
      <c r="E297" s="4" t="s">
        <v>608</v>
      </c>
      <c r="F297" s="5">
        <v>15000</v>
      </c>
      <c r="G297" s="5"/>
      <c r="H297" s="11">
        <f t="shared" si="6"/>
        <v>15000</v>
      </c>
    </row>
    <row r="298" spans="1:8" ht="45.75" customHeight="1" x14ac:dyDescent="0.2">
      <c r="A298" s="18" t="s">
        <v>321</v>
      </c>
      <c r="B298" s="18" t="s">
        <v>601</v>
      </c>
      <c r="C298" s="18" t="s">
        <v>599</v>
      </c>
      <c r="D298" s="3" t="s">
        <v>39</v>
      </c>
      <c r="E298" s="4" t="s">
        <v>609</v>
      </c>
      <c r="F298" s="5">
        <v>15000</v>
      </c>
      <c r="G298" s="5"/>
      <c r="H298" s="11">
        <f t="shared" si="6"/>
        <v>15000</v>
      </c>
    </row>
    <row r="299" spans="1:8" ht="48" x14ac:dyDescent="0.2">
      <c r="A299" s="18" t="s">
        <v>321</v>
      </c>
      <c r="B299" s="18" t="s">
        <v>601</v>
      </c>
      <c r="C299" s="18" t="s">
        <v>599</v>
      </c>
      <c r="D299" s="3" t="s">
        <v>39</v>
      </c>
      <c r="E299" s="4" t="s">
        <v>610</v>
      </c>
      <c r="F299" s="5">
        <v>15000</v>
      </c>
      <c r="G299" s="5"/>
      <c r="H299" s="11">
        <f t="shared" si="6"/>
        <v>15000</v>
      </c>
    </row>
    <row r="300" spans="1:8" ht="16" hidden="1" x14ac:dyDescent="0.2">
      <c r="A300" s="18" t="s">
        <v>321</v>
      </c>
      <c r="B300" s="18" t="s">
        <v>601</v>
      </c>
      <c r="C300" s="18" t="s">
        <v>599</v>
      </c>
      <c r="D300" s="3" t="s">
        <v>40</v>
      </c>
      <c r="E300" s="4" t="s">
        <v>612</v>
      </c>
      <c r="F300" s="5">
        <v>15000</v>
      </c>
      <c r="G300" s="5">
        <v>10000</v>
      </c>
      <c r="H300" s="11">
        <f t="shared" si="6"/>
        <v>25000</v>
      </c>
    </row>
    <row r="301" spans="1:8" ht="45.75" hidden="1" customHeight="1" x14ac:dyDescent="0.2">
      <c r="A301" s="18" t="s">
        <v>321</v>
      </c>
      <c r="B301" s="18"/>
      <c r="C301" s="18" t="s">
        <v>326</v>
      </c>
      <c r="D301" s="3" t="s">
        <v>19</v>
      </c>
      <c r="E301" s="4" t="s">
        <v>510</v>
      </c>
      <c r="F301" s="5">
        <v>112000</v>
      </c>
      <c r="G301" s="5"/>
      <c r="H301" s="11">
        <f t="shared" si="6"/>
        <v>112000</v>
      </c>
    </row>
    <row r="302" spans="1:8" ht="45.75" hidden="1" customHeight="1" x14ac:dyDescent="0.2">
      <c r="A302" s="18" t="s">
        <v>321</v>
      </c>
      <c r="B302" s="18"/>
      <c r="C302" s="18" t="s">
        <v>326</v>
      </c>
      <c r="D302" s="3" t="s">
        <v>19</v>
      </c>
      <c r="E302" s="4" t="s">
        <v>327</v>
      </c>
      <c r="F302" s="5">
        <v>86000</v>
      </c>
      <c r="G302" s="5"/>
      <c r="H302" s="11">
        <f t="shared" si="6"/>
        <v>86000</v>
      </c>
    </row>
    <row r="303" spans="1:8" ht="49.5" hidden="1" customHeight="1" x14ac:dyDescent="0.2">
      <c r="A303" s="18" t="s">
        <v>321</v>
      </c>
      <c r="B303" s="18"/>
      <c r="C303" s="18" t="s">
        <v>326</v>
      </c>
      <c r="D303" s="3" t="s">
        <v>19</v>
      </c>
      <c r="E303" s="4" t="s">
        <v>328</v>
      </c>
      <c r="F303" s="5">
        <v>40000</v>
      </c>
      <c r="G303" s="5"/>
      <c r="H303" s="11">
        <f t="shared" si="6"/>
        <v>40000</v>
      </c>
    </row>
    <row r="304" spans="1:8" ht="45.75" hidden="1" customHeight="1" x14ac:dyDescent="0.2">
      <c r="A304" s="18" t="s">
        <v>321</v>
      </c>
      <c r="B304" s="18"/>
      <c r="C304" s="18" t="s">
        <v>326</v>
      </c>
      <c r="D304" s="3" t="s">
        <v>20</v>
      </c>
      <c r="E304" s="4" t="s">
        <v>329</v>
      </c>
      <c r="F304" s="5">
        <v>10000</v>
      </c>
      <c r="G304" s="5"/>
      <c r="H304" s="11">
        <f t="shared" si="6"/>
        <v>10000</v>
      </c>
    </row>
    <row r="305" spans="1:8" ht="48" hidden="1" x14ac:dyDescent="0.2">
      <c r="A305" s="18" t="s">
        <v>321</v>
      </c>
      <c r="B305" s="18"/>
      <c r="C305" s="18" t="s">
        <v>326</v>
      </c>
      <c r="D305" s="3" t="s">
        <v>23</v>
      </c>
      <c r="E305" s="4" t="s">
        <v>330</v>
      </c>
      <c r="F305" s="5">
        <v>5000</v>
      </c>
      <c r="G305" s="5"/>
      <c r="H305" s="11">
        <f t="shared" si="6"/>
        <v>5000</v>
      </c>
    </row>
    <row r="306" spans="1:8" ht="48" hidden="1" x14ac:dyDescent="0.2">
      <c r="A306" s="18" t="s">
        <v>321</v>
      </c>
      <c r="B306" s="18"/>
      <c r="C306" s="18" t="s">
        <v>326</v>
      </c>
      <c r="D306" s="3" t="s">
        <v>24</v>
      </c>
      <c r="E306" s="4" t="s">
        <v>331</v>
      </c>
      <c r="F306" s="5">
        <v>5000</v>
      </c>
      <c r="G306" s="5"/>
      <c r="H306" s="11">
        <f t="shared" ref="H306:H369" si="7">F306+G306</f>
        <v>5000</v>
      </c>
    </row>
    <row r="307" spans="1:8" ht="64" hidden="1" x14ac:dyDescent="0.2">
      <c r="A307" s="18" t="s">
        <v>321</v>
      </c>
      <c r="B307" s="18"/>
      <c r="C307" s="18" t="s">
        <v>326</v>
      </c>
      <c r="D307" s="3" t="s">
        <v>24</v>
      </c>
      <c r="E307" s="4" t="s">
        <v>332</v>
      </c>
      <c r="F307" s="5">
        <v>5000</v>
      </c>
      <c r="G307" s="5"/>
      <c r="H307" s="11">
        <f t="shared" si="7"/>
        <v>5000</v>
      </c>
    </row>
    <row r="308" spans="1:8" ht="16" hidden="1" x14ac:dyDescent="0.2">
      <c r="A308" s="18" t="s">
        <v>321</v>
      </c>
      <c r="B308" s="18"/>
      <c r="C308" s="18" t="s">
        <v>326</v>
      </c>
      <c r="D308" s="3" t="s">
        <v>25</v>
      </c>
      <c r="E308" s="4" t="s">
        <v>333</v>
      </c>
      <c r="F308" s="5">
        <v>15000</v>
      </c>
      <c r="G308" s="5"/>
      <c r="H308" s="11">
        <f t="shared" si="7"/>
        <v>15000</v>
      </c>
    </row>
    <row r="309" spans="1:8" ht="48" hidden="1" x14ac:dyDescent="0.2">
      <c r="A309" s="18" t="s">
        <v>321</v>
      </c>
      <c r="B309" s="18"/>
      <c r="C309" s="18" t="s">
        <v>326</v>
      </c>
      <c r="D309" s="3" t="s">
        <v>28</v>
      </c>
      <c r="E309" s="4" t="s">
        <v>334</v>
      </c>
      <c r="F309" s="5">
        <v>10000</v>
      </c>
      <c r="G309" s="5"/>
      <c r="H309" s="11">
        <f t="shared" si="7"/>
        <v>10000</v>
      </c>
    </row>
    <row r="310" spans="1:8" ht="48" hidden="1" x14ac:dyDescent="0.2">
      <c r="A310" s="18" t="s">
        <v>321</v>
      </c>
      <c r="B310" s="18"/>
      <c r="C310" s="18" t="s">
        <v>326</v>
      </c>
      <c r="D310" s="3" t="s">
        <v>46</v>
      </c>
      <c r="E310" s="4" t="s">
        <v>335</v>
      </c>
      <c r="F310" s="5">
        <v>60000</v>
      </c>
      <c r="G310" s="5"/>
      <c r="H310" s="11">
        <f t="shared" si="7"/>
        <v>60000</v>
      </c>
    </row>
    <row r="311" spans="1:8" ht="16" hidden="1" x14ac:dyDescent="0.2">
      <c r="A311" s="18" t="s">
        <v>321</v>
      </c>
      <c r="B311" s="18"/>
      <c r="C311" s="18" t="s">
        <v>611</v>
      </c>
      <c r="D311" s="3" t="s">
        <v>19</v>
      </c>
      <c r="E311" s="4" t="s">
        <v>322</v>
      </c>
      <c r="F311" s="5">
        <v>87096</v>
      </c>
      <c r="G311" s="5">
        <v>51967</v>
      </c>
      <c r="H311" s="11">
        <f t="shared" si="7"/>
        <v>139063</v>
      </c>
    </row>
    <row r="312" spans="1:8" ht="32" hidden="1" x14ac:dyDescent="0.2">
      <c r="A312" s="18" t="s">
        <v>321</v>
      </c>
      <c r="B312" s="18"/>
      <c r="C312" s="18" t="s">
        <v>611</v>
      </c>
      <c r="D312" s="3" t="s">
        <v>23</v>
      </c>
      <c r="E312" s="4" t="s">
        <v>323</v>
      </c>
      <c r="F312" s="5">
        <f>500+1500+1500+500</f>
        <v>4000</v>
      </c>
      <c r="G312" s="5"/>
      <c r="H312" s="11">
        <f t="shared" si="7"/>
        <v>4000</v>
      </c>
    </row>
    <row r="313" spans="1:8" ht="32" hidden="1" x14ac:dyDescent="0.2">
      <c r="A313" s="18" t="s">
        <v>321</v>
      </c>
      <c r="B313" s="18"/>
      <c r="C313" s="18" t="s">
        <v>611</v>
      </c>
      <c r="D313" s="3" t="s">
        <v>24</v>
      </c>
      <c r="E313" s="4" t="s">
        <v>324</v>
      </c>
      <c r="F313" s="5">
        <f>3000+1500</f>
        <v>4500</v>
      </c>
      <c r="G313" s="5"/>
      <c r="H313" s="11">
        <f t="shared" si="7"/>
        <v>4500</v>
      </c>
    </row>
    <row r="314" spans="1:8" ht="48" hidden="1" x14ac:dyDescent="0.2">
      <c r="A314" s="18" t="s">
        <v>321</v>
      </c>
      <c r="B314" s="18"/>
      <c r="C314" s="18" t="s">
        <v>611</v>
      </c>
      <c r="D314" s="3" t="s">
        <v>25</v>
      </c>
      <c r="E314" s="4" t="s">
        <v>325</v>
      </c>
      <c r="F314" s="5">
        <v>15000</v>
      </c>
      <c r="G314" s="5"/>
      <c r="H314" s="11">
        <f t="shared" si="7"/>
        <v>15000</v>
      </c>
    </row>
    <row r="315" spans="1:8" ht="48.75" hidden="1" customHeight="1" x14ac:dyDescent="0.2">
      <c r="A315" s="18" t="s">
        <v>321</v>
      </c>
      <c r="B315" s="18"/>
      <c r="C315" s="18" t="s">
        <v>611</v>
      </c>
      <c r="D315" s="3" t="s">
        <v>41</v>
      </c>
      <c r="E315" s="4" t="s">
        <v>491</v>
      </c>
      <c r="F315" s="7"/>
      <c r="G315" s="7"/>
      <c r="H315" s="11">
        <f t="shared" si="7"/>
        <v>0</v>
      </c>
    </row>
    <row r="316" spans="1:8" ht="16" hidden="1" x14ac:dyDescent="0.2">
      <c r="A316" s="18" t="s">
        <v>321</v>
      </c>
      <c r="B316" s="18" t="s">
        <v>201</v>
      </c>
      <c r="C316" s="18" t="s">
        <v>270</v>
      </c>
      <c r="D316" s="18"/>
      <c r="E316" s="10" t="s">
        <v>377</v>
      </c>
      <c r="F316" s="8"/>
      <c r="G316" s="8"/>
      <c r="H316" s="11">
        <f t="shared" si="7"/>
        <v>0</v>
      </c>
    </row>
    <row r="317" spans="1:8" ht="16" x14ac:dyDescent="0.2">
      <c r="A317" s="18" t="s">
        <v>6</v>
      </c>
      <c r="B317" s="18" t="s">
        <v>51</v>
      </c>
      <c r="C317" s="18" t="s">
        <v>50</v>
      </c>
      <c r="D317" s="3" t="s">
        <v>39</v>
      </c>
      <c r="E317" s="10" t="s">
        <v>52</v>
      </c>
      <c r="F317" s="8"/>
      <c r="G317" s="8">
        <v>10000</v>
      </c>
      <c r="H317" s="11">
        <f t="shared" si="7"/>
        <v>10000</v>
      </c>
    </row>
    <row r="318" spans="1:8" ht="32" hidden="1" x14ac:dyDescent="0.2">
      <c r="A318" s="18" t="s">
        <v>6</v>
      </c>
      <c r="B318" s="18" t="s">
        <v>51</v>
      </c>
      <c r="C318" s="18" t="s">
        <v>50</v>
      </c>
      <c r="D318" s="3" t="s">
        <v>43</v>
      </c>
      <c r="E318" s="10" t="s">
        <v>511</v>
      </c>
      <c r="F318" s="8"/>
      <c r="G318" s="8">
        <v>1000</v>
      </c>
      <c r="H318" s="11">
        <f t="shared" si="7"/>
        <v>1000</v>
      </c>
    </row>
    <row r="319" spans="1:8" ht="16" hidden="1" x14ac:dyDescent="0.2">
      <c r="A319" s="18" t="s">
        <v>6</v>
      </c>
      <c r="B319" s="18" t="s">
        <v>51</v>
      </c>
      <c r="C319" s="18" t="s">
        <v>50</v>
      </c>
      <c r="D319" s="3" t="s">
        <v>46</v>
      </c>
      <c r="E319" s="10" t="s">
        <v>53</v>
      </c>
      <c r="F319" s="8"/>
      <c r="G319" s="8">
        <v>2000</v>
      </c>
      <c r="H319" s="11">
        <f t="shared" si="7"/>
        <v>2000</v>
      </c>
    </row>
    <row r="320" spans="1:8" ht="32" hidden="1" x14ac:dyDescent="0.2">
      <c r="A320" s="18" t="s">
        <v>6</v>
      </c>
      <c r="B320" s="18" t="s">
        <v>51</v>
      </c>
      <c r="C320" s="18" t="s">
        <v>50</v>
      </c>
      <c r="D320" s="3" t="s">
        <v>46</v>
      </c>
      <c r="E320" s="10" t="s">
        <v>54</v>
      </c>
      <c r="F320" s="8"/>
      <c r="G320" s="8">
        <v>10000</v>
      </c>
      <c r="H320" s="11">
        <f t="shared" si="7"/>
        <v>10000</v>
      </c>
    </row>
    <row r="321" spans="1:8" ht="32" hidden="1" x14ac:dyDescent="0.2">
      <c r="A321" s="18" t="s">
        <v>6</v>
      </c>
      <c r="B321" s="18" t="s">
        <v>51</v>
      </c>
      <c r="C321" s="18" t="s">
        <v>50</v>
      </c>
      <c r="D321" s="3" t="s">
        <v>23</v>
      </c>
      <c r="E321" s="10" t="s">
        <v>512</v>
      </c>
      <c r="F321" s="8"/>
      <c r="G321" s="8">
        <v>5000</v>
      </c>
      <c r="H321" s="11">
        <f t="shared" si="7"/>
        <v>5000</v>
      </c>
    </row>
    <row r="322" spans="1:8" ht="46.5" hidden="1" customHeight="1" x14ac:dyDescent="0.2">
      <c r="A322" s="18" t="s">
        <v>122</v>
      </c>
      <c r="B322" s="18" t="s">
        <v>88</v>
      </c>
      <c r="C322" s="18" t="s">
        <v>89</v>
      </c>
      <c r="D322" s="3" t="s">
        <v>19</v>
      </c>
      <c r="E322" s="10" t="s">
        <v>513</v>
      </c>
      <c r="F322" s="5">
        <v>40000</v>
      </c>
      <c r="G322" s="5">
        <v>39000</v>
      </c>
      <c r="H322" s="6">
        <f t="shared" si="7"/>
        <v>79000</v>
      </c>
    </row>
    <row r="323" spans="1:8" ht="48" hidden="1" x14ac:dyDescent="0.2">
      <c r="A323" s="18" t="s">
        <v>122</v>
      </c>
      <c r="B323" s="18" t="s">
        <v>88</v>
      </c>
      <c r="C323" s="18" t="s">
        <v>89</v>
      </c>
      <c r="D323" s="3" t="s">
        <v>20</v>
      </c>
      <c r="E323" s="10" t="s">
        <v>90</v>
      </c>
      <c r="F323" s="5">
        <v>10200</v>
      </c>
      <c r="G323" s="5">
        <v>173</v>
      </c>
      <c r="H323" s="6">
        <f t="shared" si="7"/>
        <v>10373</v>
      </c>
    </row>
    <row r="324" spans="1:8" ht="64" hidden="1" x14ac:dyDescent="0.2">
      <c r="A324" s="18" t="s">
        <v>122</v>
      </c>
      <c r="B324" s="18" t="s">
        <v>88</v>
      </c>
      <c r="C324" s="18" t="s">
        <v>89</v>
      </c>
      <c r="D324" s="3" t="s">
        <v>22</v>
      </c>
      <c r="E324" s="10" t="s">
        <v>91</v>
      </c>
      <c r="F324" s="5">
        <v>75000</v>
      </c>
      <c r="G324" s="5">
        <v>46000</v>
      </c>
      <c r="H324" s="6">
        <f t="shared" si="7"/>
        <v>121000</v>
      </c>
    </row>
    <row r="325" spans="1:8" ht="90" hidden="1" customHeight="1" x14ac:dyDescent="0.2">
      <c r="A325" s="18" t="s">
        <v>122</v>
      </c>
      <c r="B325" s="18" t="s">
        <v>88</v>
      </c>
      <c r="C325" s="18" t="s">
        <v>89</v>
      </c>
      <c r="D325" s="3" t="s">
        <v>22</v>
      </c>
      <c r="E325" s="10" t="s">
        <v>514</v>
      </c>
      <c r="F325" s="5">
        <v>75500</v>
      </c>
      <c r="G325" s="5">
        <v>46000</v>
      </c>
      <c r="H325" s="6">
        <f t="shared" si="7"/>
        <v>121500</v>
      </c>
    </row>
    <row r="326" spans="1:8" ht="32" hidden="1" x14ac:dyDescent="0.2">
      <c r="A326" s="18" t="s">
        <v>122</v>
      </c>
      <c r="B326" s="18" t="s">
        <v>88</v>
      </c>
      <c r="C326" s="18" t="s">
        <v>89</v>
      </c>
      <c r="D326" s="3" t="s">
        <v>23</v>
      </c>
      <c r="E326" s="10" t="s">
        <v>515</v>
      </c>
      <c r="F326" s="5"/>
      <c r="G326" s="5">
        <v>3000</v>
      </c>
      <c r="H326" s="6">
        <f t="shared" si="7"/>
        <v>3000</v>
      </c>
    </row>
    <row r="327" spans="1:8" ht="60.75" hidden="1" customHeight="1" x14ac:dyDescent="0.2">
      <c r="A327" s="18" t="s">
        <v>122</v>
      </c>
      <c r="B327" s="18" t="s">
        <v>88</v>
      </c>
      <c r="C327" s="18" t="s">
        <v>89</v>
      </c>
      <c r="D327" s="3" t="s">
        <v>24</v>
      </c>
      <c r="E327" s="10" t="s">
        <v>92</v>
      </c>
      <c r="F327" s="5"/>
      <c r="G327" s="5">
        <v>3000</v>
      </c>
      <c r="H327" s="6">
        <f t="shared" si="7"/>
        <v>3000</v>
      </c>
    </row>
    <row r="328" spans="1:8" ht="93" hidden="1" customHeight="1" x14ac:dyDescent="0.2">
      <c r="A328" s="18" t="s">
        <v>122</v>
      </c>
      <c r="B328" s="18" t="s">
        <v>88</v>
      </c>
      <c r="C328" s="18" t="s">
        <v>89</v>
      </c>
      <c r="D328" s="3" t="s">
        <v>25</v>
      </c>
      <c r="E328" s="10" t="s">
        <v>407</v>
      </c>
      <c r="F328" s="5"/>
      <c r="G328" s="8">
        <v>14103</v>
      </c>
      <c r="H328" s="11">
        <f t="shared" si="7"/>
        <v>14103</v>
      </c>
    </row>
    <row r="329" spans="1:8" ht="48.75" hidden="1" customHeight="1" x14ac:dyDescent="0.2">
      <c r="A329" s="18" t="s">
        <v>122</v>
      </c>
      <c r="B329" s="18" t="s">
        <v>88</v>
      </c>
      <c r="C329" s="18" t="s">
        <v>89</v>
      </c>
      <c r="D329" s="3" t="s">
        <v>25</v>
      </c>
      <c r="E329" s="10" t="s">
        <v>93</v>
      </c>
      <c r="F329" s="5"/>
      <c r="G329" s="5">
        <v>22250</v>
      </c>
      <c r="H329" s="6">
        <f t="shared" si="7"/>
        <v>22250</v>
      </c>
    </row>
    <row r="330" spans="1:8" ht="16" hidden="1" x14ac:dyDescent="0.2">
      <c r="A330" s="18" t="s">
        <v>122</v>
      </c>
      <c r="B330" s="18" t="s">
        <v>88</v>
      </c>
      <c r="C330" s="18" t="s">
        <v>89</v>
      </c>
      <c r="D330" s="3" t="s">
        <v>25</v>
      </c>
      <c r="E330" s="10" t="s">
        <v>94</v>
      </c>
      <c r="F330" s="5"/>
      <c r="G330" s="5">
        <v>2800</v>
      </c>
      <c r="H330" s="6">
        <f t="shared" si="7"/>
        <v>2800</v>
      </c>
    </row>
    <row r="331" spans="1:8" ht="48" hidden="1" x14ac:dyDescent="0.2">
      <c r="A331" s="18" t="s">
        <v>122</v>
      </c>
      <c r="B331" s="18" t="s">
        <v>88</v>
      </c>
      <c r="C331" s="18" t="s">
        <v>89</v>
      </c>
      <c r="D331" s="3" t="s">
        <v>26</v>
      </c>
      <c r="E331" s="10" t="s">
        <v>95</v>
      </c>
      <c r="F331" s="5"/>
      <c r="G331" s="5">
        <v>4349</v>
      </c>
      <c r="H331" s="6">
        <f t="shared" si="7"/>
        <v>4349</v>
      </c>
    </row>
    <row r="332" spans="1:8" ht="32" hidden="1" x14ac:dyDescent="0.2">
      <c r="A332" s="18" t="s">
        <v>122</v>
      </c>
      <c r="B332" s="18" t="s">
        <v>88</v>
      </c>
      <c r="C332" s="18" t="s">
        <v>89</v>
      </c>
      <c r="D332" s="3" t="s">
        <v>27</v>
      </c>
      <c r="E332" s="10" t="s">
        <v>516</v>
      </c>
      <c r="F332" s="5"/>
      <c r="G332" s="5">
        <v>1000</v>
      </c>
      <c r="H332" s="6">
        <f t="shared" si="7"/>
        <v>1000</v>
      </c>
    </row>
    <row r="333" spans="1:8" ht="16" hidden="1" x14ac:dyDescent="0.2">
      <c r="A333" s="18" t="s">
        <v>122</v>
      </c>
      <c r="B333" s="18" t="s">
        <v>88</v>
      </c>
      <c r="C333" s="18" t="s">
        <v>89</v>
      </c>
      <c r="D333" s="3" t="s">
        <v>28</v>
      </c>
      <c r="E333" s="10" t="s">
        <v>96</v>
      </c>
      <c r="F333" s="5"/>
      <c r="G333" s="5">
        <v>3000</v>
      </c>
      <c r="H333" s="6">
        <f t="shared" si="7"/>
        <v>3000</v>
      </c>
    </row>
    <row r="334" spans="1:8" ht="32" x14ac:dyDescent="0.2">
      <c r="A334" s="18" t="s">
        <v>122</v>
      </c>
      <c r="B334" s="18" t="s">
        <v>88</v>
      </c>
      <c r="C334" s="18" t="s">
        <v>89</v>
      </c>
      <c r="D334" s="3" t="s">
        <v>38</v>
      </c>
      <c r="E334" s="10" t="s">
        <v>97</v>
      </c>
      <c r="F334" s="5"/>
      <c r="G334" s="5">
        <v>2000</v>
      </c>
      <c r="H334" s="6">
        <f t="shared" si="7"/>
        <v>2000</v>
      </c>
    </row>
    <row r="335" spans="1:8" ht="16" x14ac:dyDescent="0.2">
      <c r="A335" s="18" t="s">
        <v>122</v>
      </c>
      <c r="B335" s="18" t="s">
        <v>88</v>
      </c>
      <c r="C335" s="18" t="s">
        <v>89</v>
      </c>
      <c r="D335" s="3" t="s">
        <v>38</v>
      </c>
      <c r="E335" s="10" t="s">
        <v>98</v>
      </c>
      <c r="F335" s="5"/>
      <c r="G335" s="5">
        <v>4000</v>
      </c>
      <c r="H335" s="6">
        <f t="shared" si="7"/>
        <v>4000</v>
      </c>
    </row>
    <row r="336" spans="1:8" ht="16" x14ac:dyDescent="0.2">
      <c r="A336" s="18" t="s">
        <v>122</v>
      </c>
      <c r="B336" s="18" t="s">
        <v>88</v>
      </c>
      <c r="C336" s="18" t="s">
        <v>89</v>
      </c>
      <c r="D336" s="3" t="s">
        <v>39</v>
      </c>
      <c r="E336" s="10" t="s">
        <v>99</v>
      </c>
      <c r="F336" s="5"/>
      <c r="G336" s="5">
        <v>4000</v>
      </c>
      <c r="H336" s="6">
        <f t="shared" si="7"/>
        <v>4000</v>
      </c>
    </row>
    <row r="337" spans="1:8" ht="64" hidden="1" x14ac:dyDescent="0.2">
      <c r="A337" s="18" t="s">
        <v>122</v>
      </c>
      <c r="B337" s="18" t="s">
        <v>88</v>
      </c>
      <c r="C337" s="18" t="s">
        <v>89</v>
      </c>
      <c r="D337" s="3" t="s">
        <v>40</v>
      </c>
      <c r="E337" s="10" t="s">
        <v>100</v>
      </c>
      <c r="F337" s="7"/>
      <c r="G337" s="7"/>
      <c r="H337" s="6">
        <f t="shared" si="7"/>
        <v>0</v>
      </c>
    </row>
    <row r="338" spans="1:8" ht="32" hidden="1" x14ac:dyDescent="0.2">
      <c r="A338" s="18" t="s">
        <v>122</v>
      </c>
      <c r="B338" s="18" t="s">
        <v>88</v>
      </c>
      <c r="C338" s="18" t="s">
        <v>89</v>
      </c>
      <c r="D338" s="3" t="s">
        <v>41</v>
      </c>
      <c r="E338" s="10" t="s">
        <v>101</v>
      </c>
      <c r="F338" s="7"/>
      <c r="G338" s="7"/>
      <c r="H338" s="6">
        <f t="shared" si="7"/>
        <v>0</v>
      </c>
    </row>
    <row r="339" spans="1:8" ht="32" hidden="1" x14ac:dyDescent="0.2">
      <c r="A339" s="18" t="s">
        <v>122</v>
      </c>
      <c r="B339" s="18" t="s">
        <v>88</v>
      </c>
      <c r="C339" s="18" t="s">
        <v>89</v>
      </c>
      <c r="D339" s="3" t="s">
        <v>42</v>
      </c>
      <c r="E339" s="10" t="s">
        <v>102</v>
      </c>
      <c r="F339" s="7"/>
      <c r="G339" s="7"/>
      <c r="H339" s="6">
        <f t="shared" si="7"/>
        <v>0</v>
      </c>
    </row>
    <row r="340" spans="1:8" ht="96" hidden="1" x14ac:dyDescent="0.2">
      <c r="A340" s="18" t="s">
        <v>6</v>
      </c>
      <c r="B340" s="18" t="s">
        <v>56</v>
      </c>
      <c r="C340" s="18" t="s">
        <v>55</v>
      </c>
      <c r="D340" s="3" t="s">
        <v>19</v>
      </c>
      <c r="E340" s="10" t="s">
        <v>517</v>
      </c>
      <c r="F340" s="5">
        <v>80000</v>
      </c>
      <c r="G340" s="5">
        <v>20000</v>
      </c>
      <c r="H340" s="6">
        <f t="shared" si="7"/>
        <v>100000</v>
      </c>
    </row>
    <row r="341" spans="1:8" ht="48" hidden="1" x14ac:dyDescent="0.2">
      <c r="A341" s="18" t="s">
        <v>6</v>
      </c>
      <c r="B341" s="18" t="s">
        <v>56</v>
      </c>
      <c r="C341" s="18" t="s">
        <v>55</v>
      </c>
      <c r="D341" s="3" t="s">
        <v>20</v>
      </c>
      <c r="E341" s="10" t="s">
        <v>367</v>
      </c>
      <c r="F341" s="7"/>
      <c r="G341" s="7"/>
      <c r="H341" s="12">
        <f t="shared" si="7"/>
        <v>0</v>
      </c>
    </row>
    <row r="342" spans="1:8" ht="80" hidden="1" x14ac:dyDescent="0.2">
      <c r="A342" s="18" t="s">
        <v>6</v>
      </c>
      <c r="B342" s="18" t="s">
        <v>56</v>
      </c>
      <c r="C342" s="18" t="s">
        <v>55</v>
      </c>
      <c r="D342" s="3" t="s">
        <v>22</v>
      </c>
      <c r="E342" s="10" t="s">
        <v>57</v>
      </c>
      <c r="F342" s="5">
        <v>120000</v>
      </c>
      <c r="G342" s="5"/>
      <c r="H342" s="6">
        <f t="shared" si="7"/>
        <v>120000</v>
      </c>
    </row>
    <row r="343" spans="1:8" ht="112" hidden="1" x14ac:dyDescent="0.2">
      <c r="A343" s="18" t="s">
        <v>6</v>
      </c>
      <c r="B343" s="18" t="s">
        <v>56</v>
      </c>
      <c r="C343" s="18" t="s">
        <v>55</v>
      </c>
      <c r="D343" s="3" t="s">
        <v>23</v>
      </c>
      <c r="E343" s="10" t="s">
        <v>518</v>
      </c>
      <c r="F343" s="5"/>
      <c r="G343" s="5">
        <v>50000</v>
      </c>
      <c r="H343" s="6">
        <f t="shared" si="7"/>
        <v>50000</v>
      </c>
    </row>
    <row r="344" spans="1:8" ht="64" hidden="1" x14ac:dyDescent="0.2">
      <c r="A344" s="18" t="s">
        <v>6</v>
      </c>
      <c r="B344" s="18" t="s">
        <v>56</v>
      </c>
      <c r="C344" s="18" t="s">
        <v>55</v>
      </c>
      <c r="D344" s="3" t="s">
        <v>28</v>
      </c>
      <c r="E344" s="10" t="s">
        <v>58</v>
      </c>
      <c r="F344" s="5"/>
      <c r="G344" s="7">
        <v>300</v>
      </c>
      <c r="H344" s="6">
        <f t="shared" si="7"/>
        <v>300</v>
      </c>
    </row>
    <row r="345" spans="1:8" ht="48" hidden="1" x14ac:dyDescent="0.2">
      <c r="A345" s="18" t="s">
        <v>6</v>
      </c>
      <c r="B345" s="18" t="s">
        <v>56</v>
      </c>
      <c r="C345" s="18" t="s">
        <v>55</v>
      </c>
      <c r="D345" s="3" t="s">
        <v>29</v>
      </c>
      <c r="E345" s="10" t="s">
        <v>59</v>
      </c>
      <c r="F345" s="7"/>
      <c r="G345" s="7"/>
      <c r="H345" s="6">
        <f t="shared" si="7"/>
        <v>0</v>
      </c>
    </row>
    <row r="346" spans="1:8" ht="48" x14ac:dyDescent="0.2">
      <c r="A346" s="18" t="s">
        <v>6</v>
      </c>
      <c r="B346" s="18" t="s">
        <v>56</v>
      </c>
      <c r="C346" s="18" t="s">
        <v>55</v>
      </c>
      <c r="D346" s="3" t="s">
        <v>38</v>
      </c>
      <c r="E346" s="10" t="s">
        <v>60</v>
      </c>
      <c r="F346" s="5"/>
      <c r="G346" s="5">
        <v>1500</v>
      </c>
      <c r="H346" s="6">
        <f t="shared" si="7"/>
        <v>1500</v>
      </c>
    </row>
    <row r="347" spans="1:8" ht="64" x14ac:dyDescent="0.2">
      <c r="A347" s="18" t="s">
        <v>6</v>
      </c>
      <c r="B347" s="18" t="s">
        <v>56</v>
      </c>
      <c r="C347" s="18" t="s">
        <v>55</v>
      </c>
      <c r="D347" s="3" t="s">
        <v>38</v>
      </c>
      <c r="E347" s="10" t="s">
        <v>61</v>
      </c>
      <c r="F347" s="7"/>
      <c r="G347" s="7"/>
      <c r="H347" s="6">
        <f t="shared" si="7"/>
        <v>0</v>
      </c>
    </row>
    <row r="348" spans="1:8" ht="48" hidden="1" x14ac:dyDescent="0.2">
      <c r="A348" s="18" t="s">
        <v>6</v>
      </c>
      <c r="B348" s="18" t="s">
        <v>56</v>
      </c>
      <c r="C348" s="18" t="s">
        <v>55</v>
      </c>
      <c r="D348" s="3" t="s">
        <v>41</v>
      </c>
      <c r="E348" s="10" t="s">
        <v>62</v>
      </c>
      <c r="F348" s="7"/>
      <c r="G348" s="7"/>
      <c r="H348" s="6">
        <f t="shared" si="7"/>
        <v>0</v>
      </c>
    </row>
    <row r="349" spans="1:8" ht="16" hidden="1" x14ac:dyDescent="0.2">
      <c r="A349" s="18" t="s">
        <v>6</v>
      </c>
      <c r="B349" s="18" t="s">
        <v>48</v>
      </c>
      <c r="C349" s="18" t="s">
        <v>49</v>
      </c>
      <c r="D349" s="3" t="s">
        <v>20</v>
      </c>
      <c r="E349" s="10" t="s">
        <v>519</v>
      </c>
      <c r="F349" s="8">
        <v>6000</v>
      </c>
      <c r="G349" s="8">
        <v>0</v>
      </c>
      <c r="H349" s="11">
        <f t="shared" si="7"/>
        <v>6000</v>
      </c>
    </row>
    <row r="350" spans="1:8" ht="64" hidden="1" x14ac:dyDescent="0.2">
      <c r="A350" s="18" t="s">
        <v>6</v>
      </c>
      <c r="B350" s="18" t="s">
        <v>48</v>
      </c>
      <c r="C350" s="18" t="s">
        <v>49</v>
      </c>
      <c r="D350" s="3" t="s">
        <v>22</v>
      </c>
      <c r="E350" s="10" t="s">
        <v>301</v>
      </c>
      <c r="F350" s="8">
        <v>8000</v>
      </c>
      <c r="G350" s="8">
        <v>0</v>
      </c>
      <c r="H350" s="11">
        <f t="shared" si="7"/>
        <v>8000</v>
      </c>
    </row>
    <row r="351" spans="1:8" ht="48" hidden="1" x14ac:dyDescent="0.2">
      <c r="A351" s="18" t="s">
        <v>6</v>
      </c>
      <c r="B351" s="18" t="s">
        <v>48</v>
      </c>
      <c r="C351" s="18" t="s">
        <v>49</v>
      </c>
      <c r="D351" s="3" t="s">
        <v>19</v>
      </c>
      <c r="E351" s="10" t="s">
        <v>303</v>
      </c>
      <c r="F351" s="8">
        <v>60000</v>
      </c>
      <c r="G351" s="8">
        <v>20000</v>
      </c>
      <c r="H351" s="11">
        <f t="shared" si="7"/>
        <v>80000</v>
      </c>
    </row>
    <row r="352" spans="1:8" ht="64" hidden="1" x14ac:dyDescent="0.2">
      <c r="A352" s="18" t="s">
        <v>6</v>
      </c>
      <c r="B352" s="18" t="s">
        <v>48</v>
      </c>
      <c r="C352" s="18" t="s">
        <v>49</v>
      </c>
      <c r="D352" s="3" t="s">
        <v>40</v>
      </c>
      <c r="E352" s="10" t="s">
        <v>300</v>
      </c>
      <c r="F352" s="7"/>
      <c r="G352" s="7"/>
      <c r="H352" s="6">
        <f t="shared" si="7"/>
        <v>0</v>
      </c>
    </row>
    <row r="353" spans="1:8" ht="32" hidden="1" x14ac:dyDescent="0.2">
      <c r="A353" s="18" t="s">
        <v>6</v>
      </c>
      <c r="B353" s="18" t="s">
        <v>48</v>
      </c>
      <c r="C353" s="18" t="s">
        <v>49</v>
      </c>
      <c r="D353" s="3" t="s">
        <v>27</v>
      </c>
      <c r="E353" s="10" t="s">
        <v>299</v>
      </c>
      <c r="F353" s="7"/>
      <c r="G353" s="7"/>
      <c r="H353" s="6">
        <f t="shared" si="7"/>
        <v>0</v>
      </c>
    </row>
    <row r="354" spans="1:8" ht="32" hidden="1" x14ac:dyDescent="0.2">
      <c r="A354" s="18" t="s">
        <v>6</v>
      </c>
      <c r="B354" s="18" t="s">
        <v>48</v>
      </c>
      <c r="C354" s="18" t="s">
        <v>49</v>
      </c>
      <c r="D354" s="3" t="s">
        <v>23</v>
      </c>
      <c r="E354" s="10" t="s">
        <v>302</v>
      </c>
      <c r="F354" s="7"/>
      <c r="G354" s="7"/>
      <c r="H354" s="6">
        <f t="shared" si="7"/>
        <v>0</v>
      </c>
    </row>
    <row r="355" spans="1:8" ht="32" hidden="1" x14ac:dyDescent="0.2">
      <c r="A355" s="18" t="s">
        <v>6</v>
      </c>
      <c r="B355" s="18" t="s">
        <v>63</v>
      </c>
      <c r="C355" s="18" t="s">
        <v>64</v>
      </c>
      <c r="D355" s="3" t="s">
        <v>19</v>
      </c>
      <c r="E355" s="10" t="s">
        <v>9</v>
      </c>
      <c r="F355" s="5">
        <v>80000</v>
      </c>
      <c r="G355" s="4">
        <v>40000</v>
      </c>
      <c r="H355" s="6">
        <f t="shared" si="7"/>
        <v>120000</v>
      </c>
    </row>
    <row r="356" spans="1:8" ht="16" hidden="1" x14ac:dyDescent="0.2">
      <c r="A356" s="18" t="s">
        <v>6</v>
      </c>
      <c r="B356" s="18" t="s">
        <v>63</v>
      </c>
      <c r="C356" s="18" t="s">
        <v>64</v>
      </c>
      <c r="D356" s="3" t="s">
        <v>19</v>
      </c>
      <c r="E356" s="10" t="s">
        <v>10</v>
      </c>
      <c r="F356" s="5">
        <v>20000</v>
      </c>
      <c r="H356" s="6">
        <f t="shared" si="7"/>
        <v>20000</v>
      </c>
    </row>
    <row r="357" spans="1:8" ht="16" hidden="1" x14ac:dyDescent="0.2">
      <c r="A357" s="18" t="s">
        <v>6</v>
      </c>
      <c r="B357" s="18" t="s">
        <v>63</v>
      </c>
      <c r="C357" s="18" t="s">
        <v>64</v>
      </c>
      <c r="D357" s="3" t="s">
        <v>20</v>
      </c>
      <c r="E357" s="10" t="s">
        <v>519</v>
      </c>
      <c r="F357" s="5">
        <v>6000</v>
      </c>
      <c r="H357" s="6">
        <f t="shared" si="7"/>
        <v>6000</v>
      </c>
    </row>
    <row r="358" spans="1:8" ht="32" hidden="1" x14ac:dyDescent="0.2">
      <c r="A358" s="18" t="s">
        <v>6</v>
      </c>
      <c r="B358" s="18" t="s">
        <v>63</v>
      </c>
      <c r="C358" s="18" t="s">
        <v>64</v>
      </c>
      <c r="D358" s="3" t="s">
        <v>21</v>
      </c>
      <c r="E358" s="10" t="s">
        <v>65</v>
      </c>
      <c r="F358" s="7"/>
      <c r="H358" s="6">
        <f t="shared" si="7"/>
        <v>0</v>
      </c>
    </row>
    <row r="359" spans="1:8" ht="16" hidden="1" x14ac:dyDescent="0.2">
      <c r="A359" s="18" t="s">
        <v>6</v>
      </c>
      <c r="B359" s="18" t="s">
        <v>63</v>
      </c>
      <c r="C359" s="18" t="s">
        <v>64</v>
      </c>
      <c r="D359" s="3" t="s">
        <v>21</v>
      </c>
      <c r="E359" s="10" t="s">
        <v>66</v>
      </c>
      <c r="F359" s="7">
        <v>9000</v>
      </c>
      <c r="H359" s="6">
        <f t="shared" si="7"/>
        <v>9000</v>
      </c>
    </row>
    <row r="360" spans="1:8" ht="32" hidden="1" x14ac:dyDescent="0.2">
      <c r="A360" s="18" t="s">
        <v>6</v>
      </c>
      <c r="B360" s="18" t="s">
        <v>63</v>
      </c>
      <c r="C360" s="18" t="s">
        <v>64</v>
      </c>
      <c r="D360" s="3" t="s">
        <v>23</v>
      </c>
      <c r="E360" s="10" t="s">
        <v>520</v>
      </c>
      <c r="F360" s="5"/>
      <c r="G360" s="5">
        <v>20000</v>
      </c>
      <c r="H360" s="6">
        <f t="shared" si="7"/>
        <v>20000</v>
      </c>
    </row>
    <row r="361" spans="1:8" ht="16" hidden="1" x14ac:dyDescent="0.2">
      <c r="A361" s="18" t="s">
        <v>6</v>
      </c>
      <c r="B361" s="18" t="s">
        <v>63</v>
      </c>
      <c r="C361" s="18" t="s">
        <v>64</v>
      </c>
      <c r="D361" s="3" t="s">
        <v>27</v>
      </c>
      <c r="E361" s="10" t="s">
        <v>369</v>
      </c>
      <c r="F361" s="5"/>
      <c r="G361" s="5">
        <v>1000</v>
      </c>
      <c r="H361" s="6">
        <f t="shared" si="7"/>
        <v>1000</v>
      </c>
    </row>
    <row r="362" spans="1:8" ht="16" hidden="1" x14ac:dyDescent="0.2">
      <c r="A362" s="18" t="s">
        <v>6</v>
      </c>
      <c r="B362" s="18" t="s">
        <v>63</v>
      </c>
      <c r="C362" s="18" t="s">
        <v>64</v>
      </c>
      <c r="D362" s="3" t="s">
        <v>40</v>
      </c>
      <c r="E362" s="10" t="s">
        <v>304</v>
      </c>
      <c r="F362" s="7"/>
      <c r="G362" s="7"/>
      <c r="H362" s="6">
        <f t="shared" si="7"/>
        <v>0</v>
      </c>
    </row>
    <row r="363" spans="1:8" ht="48" hidden="1" x14ac:dyDescent="0.2">
      <c r="A363" s="18" t="s">
        <v>6</v>
      </c>
      <c r="B363" s="18" t="s">
        <v>63</v>
      </c>
      <c r="C363" s="18" t="s">
        <v>64</v>
      </c>
      <c r="D363" s="3" t="s">
        <v>40</v>
      </c>
      <c r="E363" s="10" t="s">
        <v>305</v>
      </c>
      <c r="F363" s="7"/>
      <c r="G363" s="7"/>
      <c r="H363" s="6">
        <f t="shared" si="7"/>
        <v>0</v>
      </c>
    </row>
    <row r="364" spans="1:8" ht="48" hidden="1" x14ac:dyDescent="0.2">
      <c r="A364" s="18" t="s">
        <v>6</v>
      </c>
      <c r="B364" s="18" t="s">
        <v>63</v>
      </c>
      <c r="C364" s="18" t="s">
        <v>64</v>
      </c>
      <c r="D364" s="3" t="s">
        <v>40</v>
      </c>
      <c r="E364" s="10" t="s">
        <v>306</v>
      </c>
      <c r="F364" s="7"/>
      <c r="G364" s="7"/>
      <c r="H364" s="6">
        <f t="shared" si="7"/>
        <v>0</v>
      </c>
    </row>
    <row r="365" spans="1:8" ht="32" hidden="1" x14ac:dyDescent="0.2">
      <c r="A365" s="18" t="s">
        <v>6</v>
      </c>
      <c r="B365" s="18" t="s">
        <v>63</v>
      </c>
      <c r="C365" s="18" t="s">
        <v>64</v>
      </c>
      <c r="D365" s="3" t="s">
        <v>41</v>
      </c>
      <c r="E365" s="10" t="s">
        <v>307</v>
      </c>
      <c r="F365" s="7"/>
      <c r="G365" s="7"/>
      <c r="H365" s="6">
        <f t="shared" si="7"/>
        <v>0</v>
      </c>
    </row>
    <row r="366" spans="1:8" ht="128" hidden="1" x14ac:dyDescent="0.2">
      <c r="A366" s="18" t="s">
        <v>122</v>
      </c>
      <c r="B366" s="18" t="s">
        <v>104</v>
      </c>
      <c r="C366" s="18" t="s">
        <v>103</v>
      </c>
      <c r="D366" s="3" t="s">
        <v>19</v>
      </c>
      <c r="E366" s="10" t="s">
        <v>521</v>
      </c>
      <c r="F366" s="5">
        <v>43488</v>
      </c>
      <c r="G366" s="5">
        <v>22799</v>
      </c>
      <c r="H366" s="6">
        <f t="shared" si="7"/>
        <v>66287</v>
      </c>
    </row>
    <row r="367" spans="1:8" ht="32" hidden="1" x14ac:dyDescent="0.2">
      <c r="A367" s="18" t="s">
        <v>122</v>
      </c>
      <c r="B367" s="18" t="s">
        <v>104</v>
      </c>
      <c r="C367" s="18" t="s">
        <v>103</v>
      </c>
      <c r="D367" s="3" t="s">
        <v>20</v>
      </c>
      <c r="E367" s="10" t="s">
        <v>105</v>
      </c>
      <c r="F367" s="5">
        <v>31200</v>
      </c>
      <c r="G367" s="5"/>
      <c r="H367" s="6">
        <f t="shared" si="7"/>
        <v>31200</v>
      </c>
    </row>
    <row r="368" spans="1:8" ht="61.5" hidden="1" customHeight="1" x14ac:dyDescent="0.2">
      <c r="A368" s="18" t="s">
        <v>122</v>
      </c>
      <c r="B368" s="18" t="s">
        <v>104</v>
      </c>
      <c r="C368" s="18" t="s">
        <v>103</v>
      </c>
      <c r="D368" s="3" t="s">
        <v>24</v>
      </c>
      <c r="E368" s="10" t="s">
        <v>106</v>
      </c>
      <c r="F368" s="5"/>
      <c r="G368" s="5">
        <v>5000</v>
      </c>
      <c r="H368" s="6">
        <f t="shared" si="7"/>
        <v>5000</v>
      </c>
    </row>
    <row r="369" spans="1:8" ht="16" hidden="1" x14ac:dyDescent="0.2">
      <c r="A369" s="18" t="s">
        <v>122</v>
      </c>
      <c r="B369" s="18" t="s">
        <v>104</v>
      </c>
      <c r="C369" s="18" t="s">
        <v>103</v>
      </c>
      <c r="D369" s="3" t="s">
        <v>28</v>
      </c>
      <c r="E369" s="10" t="s">
        <v>107</v>
      </c>
      <c r="F369" s="5"/>
      <c r="G369" s="5">
        <v>10000</v>
      </c>
      <c r="H369" s="6">
        <f t="shared" si="7"/>
        <v>10000</v>
      </c>
    </row>
    <row r="370" spans="1:8" ht="47.25" hidden="1" customHeight="1" x14ac:dyDescent="0.2">
      <c r="A370" s="18" t="s">
        <v>122</v>
      </c>
      <c r="B370" s="18" t="s">
        <v>276</v>
      </c>
      <c r="C370" s="18" t="s">
        <v>67</v>
      </c>
      <c r="D370" s="3" t="s">
        <v>19</v>
      </c>
      <c r="E370" s="10" t="s">
        <v>68</v>
      </c>
      <c r="F370" s="5">
        <v>20000</v>
      </c>
      <c r="G370" s="5">
        <v>1720</v>
      </c>
      <c r="H370" s="6">
        <f t="shared" ref="H370:H386" si="8">F370+G370</f>
        <v>21720</v>
      </c>
    </row>
    <row r="371" spans="1:8" ht="32" hidden="1" x14ac:dyDescent="0.2">
      <c r="A371" s="18" t="s">
        <v>122</v>
      </c>
      <c r="B371" s="18" t="s">
        <v>276</v>
      </c>
      <c r="C371" s="18" t="s">
        <v>67</v>
      </c>
      <c r="D371" s="3" t="s">
        <v>20</v>
      </c>
      <c r="E371" s="10" t="s">
        <v>522</v>
      </c>
      <c r="F371" s="5">
        <v>10000</v>
      </c>
      <c r="G371" s="5">
        <v>300</v>
      </c>
      <c r="H371" s="6">
        <f t="shared" si="8"/>
        <v>10300</v>
      </c>
    </row>
    <row r="372" spans="1:8" ht="48" hidden="1" x14ac:dyDescent="0.2">
      <c r="A372" s="18" t="s">
        <v>122</v>
      </c>
      <c r="B372" s="18" t="s">
        <v>276</v>
      </c>
      <c r="C372" s="18" t="s">
        <v>67</v>
      </c>
      <c r="D372" s="3" t="s">
        <v>23</v>
      </c>
      <c r="E372" s="10" t="s">
        <v>398</v>
      </c>
      <c r="F372" s="5"/>
      <c r="G372" s="7">
        <v>15000</v>
      </c>
      <c r="H372" s="6">
        <f t="shared" si="8"/>
        <v>15000</v>
      </c>
    </row>
    <row r="373" spans="1:8" ht="16" hidden="1" x14ac:dyDescent="0.2">
      <c r="A373" s="18" t="s">
        <v>122</v>
      </c>
      <c r="B373" s="18" t="s">
        <v>276</v>
      </c>
      <c r="C373" s="18" t="s">
        <v>67</v>
      </c>
      <c r="D373" s="3" t="s">
        <v>26</v>
      </c>
      <c r="E373" s="10" t="s">
        <v>69</v>
      </c>
      <c r="F373" s="5"/>
      <c r="G373" s="5">
        <v>1000</v>
      </c>
      <c r="H373" s="6">
        <f t="shared" si="8"/>
        <v>1000</v>
      </c>
    </row>
    <row r="374" spans="1:8" ht="32" x14ac:dyDescent="0.2">
      <c r="A374" s="18" t="s">
        <v>122</v>
      </c>
      <c r="B374" s="18" t="s">
        <v>276</v>
      </c>
      <c r="C374" s="18" t="s">
        <v>67</v>
      </c>
      <c r="D374" s="3" t="s">
        <v>38</v>
      </c>
      <c r="E374" s="10" t="s">
        <v>70</v>
      </c>
      <c r="F374" s="5"/>
      <c r="G374" s="5">
        <v>1600</v>
      </c>
      <c r="H374" s="6">
        <f t="shared" si="8"/>
        <v>1600</v>
      </c>
    </row>
    <row r="375" spans="1:8" ht="32" x14ac:dyDescent="0.2">
      <c r="A375" s="18" t="s">
        <v>122</v>
      </c>
      <c r="B375" s="18" t="s">
        <v>276</v>
      </c>
      <c r="C375" s="18" t="s">
        <v>67</v>
      </c>
      <c r="D375" s="3" t="s">
        <v>39</v>
      </c>
      <c r="E375" s="10" t="s">
        <v>399</v>
      </c>
      <c r="F375" s="5"/>
      <c r="G375" s="7">
        <v>3200</v>
      </c>
      <c r="H375" s="6">
        <f t="shared" si="8"/>
        <v>3200</v>
      </c>
    </row>
    <row r="376" spans="1:8" ht="80" hidden="1" x14ac:dyDescent="0.2">
      <c r="A376" s="18" t="s">
        <v>122</v>
      </c>
      <c r="B376" s="18" t="s">
        <v>276</v>
      </c>
      <c r="C376" s="18" t="s">
        <v>67</v>
      </c>
      <c r="D376" s="3" t="s">
        <v>41</v>
      </c>
      <c r="E376" s="10" t="s">
        <v>523</v>
      </c>
      <c r="F376" s="7"/>
      <c r="G376" s="7"/>
      <c r="H376" s="12">
        <f t="shared" si="8"/>
        <v>0</v>
      </c>
    </row>
    <row r="377" spans="1:8" ht="78" hidden="1" customHeight="1" x14ac:dyDescent="0.2">
      <c r="A377" s="18" t="s">
        <v>122</v>
      </c>
      <c r="B377" s="18" t="s">
        <v>276</v>
      </c>
      <c r="C377" s="18" t="s">
        <v>67</v>
      </c>
      <c r="D377" s="3" t="s">
        <v>43</v>
      </c>
      <c r="E377" s="10" t="s">
        <v>71</v>
      </c>
      <c r="F377" s="7"/>
      <c r="G377" s="7"/>
      <c r="H377" s="12">
        <f t="shared" si="8"/>
        <v>0</v>
      </c>
    </row>
    <row r="378" spans="1:8" ht="48" hidden="1" customHeight="1" x14ac:dyDescent="0.2">
      <c r="A378" s="18" t="s">
        <v>122</v>
      </c>
      <c r="B378" s="18" t="s">
        <v>111</v>
      </c>
      <c r="C378" s="18" t="s">
        <v>110</v>
      </c>
      <c r="D378" s="3" t="s">
        <v>19</v>
      </c>
      <c r="E378" s="10" t="s">
        <v>112</v>
      </c>
      <c r="F378" s="5">
        <v>16000</v>
      </c>
      <c r="G378" s="5"/>
      <c r="H378" s="6">
        <f t="shared" si="8"/>
        <v>16000</v>
      </c>
    </row>
    <row r="379" spans="1:8" ht="32" hidden="1" x14ac:dyDescent="0.2">
      <c r="A379" s="18" t="s">
        <v>122</v>
      </c>
      <c r="B379" s="18" t="s">
        <v>111</v>
      </c>
      <c r="C379" s="18" t="s">
        <v>110</v>
      </c>
      <c r="D379" s="3" t="s">
        <v>20</v>
      </c>
      <c r="E379" s="10" t="s">
        <v>524</v>
      </c>
      <c r="F379" s="7">
        <f>10000*3</f>
        <v>30000</v>
      </c>
      <c r="G379" s="5"/>
      <c r="H379" s="6">
        <f t="shared" si="8"/>
        <v>30000</v>
      </c>
    </row>
    <row r="380" spans="1:8" ht="16" hidden="1" x14ac:dyDescent="0.2">
      <c r="A380" s="18" t="s">
        <v>122</v>
      </c>
      <c r="B380" s="18" t="s">
        <v>111</v>
      </c>
      <c r="C380" s="18" t="s">
        <v>110</v>
      </c>
      <c r="D380" s="3" t="s">
        <v>21</v>
      </c>
      <c r="E380" s="10" t="s">
        <v>113</v>
      </c>
      <c r="F380" s="7">
        <f>28800*2</f>
        <v>57600</v>
      </c>
      <c r="G380" s="5"/>
      <c r="H380" s="6">
        <f t="shared" si="8"/>
        <v>57600</v>
      </c>
    </row>
    <row r="381" spans="1:8" ht="32" hidden="1" x14ac:dyDescent="0.2">
      <c r="A381" s="18" t="s">
        <v>122</v>
      </c>
      <c r="B381" s="18" t="s">
        <v>111</v>
      </c>
      <c r="C381" s="18" t="s">
        <v>110</v>
      </c>
      <c r="D381" s="3" t="s">
        <v>23</v>
      </c>
      <c r="E381" s="10" t="s">
        <v>114</v>
      </c>
      <c r="F381" s="5"/>
      <c r="G381" s="5">
        <v>2500</v>
      </c>
      <c r="H381" s="6">
        <f t="shared" si="8"/>
        <v>2500</v>
      </c>
    </row>
    <row r="382" spans="1:8" ht="16" hidden="1" x14ac:dyDescent="0.2">
      <c r="A382" s="18" t="s">
        <v>122</v>
      </c>
      <c r="B382" s="18" t="s">
        <v>111</v>
      </c>
      <c r="C382" s="18" t="s">
        <v>110</v>
      </c>
      <c r="D382" s="3" t="s">
        <v>24</v>
      </c>
      <c r="E382" s="10" t="s">
        <v>115</v>
      </c>
      <c r="F382" s="5"/>
      <c r="G382" s="5">
        <v>1700</v>
      </c>
      <c r="H382" s="6">
        <f t="shared" si="8"/>
        <v>1700</v>
      </c>
    </row>
    <row r="383" spans="1:8" ht="16" hidden="1" x14ac:dyDescent="0.2">
      <c r="A383" s="18" t="s">
        <v>122</v>
      </c>
      <c r="B383" s="18" t="s">
        <v>111</v>
      </c>
      <c r="C383" s="18" t="s">
        <v>110</v>
      </c>
      <c r="D383" s="3" t="s">
        <v>25</v>
      </c>
      <c r="E383" s="10" t="s">
        <v>116</v>
      </c>
      <c r="F383" s="5"/>
      <c r="G383" s="5">
        <v>350</v>
      </c>
      <c r="H383" s="6">
        <f t="shared" si="8"/>
        <v>350</v>
      </c>
    </row>
    <row r="384" spans="1:8" ht="48" x14ac:dyDescent="0.2">
      <c r="A384" s="18" t="s">
        <v>122</v>
      </c>
      <c r="B384" s="18" t="s">
        <v>111</v>
      </c>
      <c r="C384" s="18" t="s">
        <v>110</v>
      </c>
      <c r="D384" s="3" t="s">
        <v>38</v>
      </c>
      <c r="E384" s="10" t="s">
        <v>117</v>
      </c>
      <c r="F384" s="5"/>
      <c r="G384" s="5">
        <f>4000+720+400</f>
        <v>5120</v>
      </c>
      <c r="H384" s="6">
        <f t="shared" si="8"/>
        <v>5120</v>
      </c>
    </row>
    <row r="385" spans="1:8" ht="32" hidden="1" x14ac:dyDescent="0.2">
      <c r="A385" s="18" t="s">
        <v>122</v>
      </c>
      <c r="B385" s="18" t="s">
        <v>111</v>
      </c>
      <c r="C385" s="18" t="s">
        <v>110</v>
      </c>
      <c r="D385" s="3" t="s">
        <v>41</v>
      </c>
      <c r="E385" s="10" t="s">
        <v>118</v>
      </c>
      <c r="F385" s="7"/>
      <c r="G385" s="7"/>
      <c r="H385" s="6">
        <f t="shared" si="8"/>
        <v>0</v>
      </c>
    </row>
    <row r="386" spans="1:8" ht="112" hidden="1" x14ac:dyDescent="0.2">
      <c r="A386" s="18" t="s">
        <v>122</v>
      </c>
      <c r="B386" s="18" t="s">
        <v>111</v>
      </c>
      <c r="C386" s="18" t="s">
        <v>110</v>
      </c>
      <c r="D386" s="3" t="s">
        <v>43</v>
      </c>
      <c r="E386" s="10" t="s">
        <v>525</v>
      </c>
      <c r="F386" s="5"/>
      <c r="G386" s="5">
        <v>19000</v>
      </c>
      <c r="H386" s="6">
        <f t="shared" si="8"/>
        <v>19000</v>
      </c>
    </row>
    <row r="387" spans="1:8" x14ac:dyDescent="0.2">
      <c r="F387" s="5"/>
      <c r="G387" s="5"/>
      <c r="H387" s="11"/>
    </row>
    <row r="388" spans="1:8" x14ac:dyDescent="0.2">
      <c r="F388" s="5"/>
      <c r="G388" s="5"/>
      <c r="H388" s="11"/>
    </row>
    <row r="389" spans="1:8" x14ac:dyDescent="0.2">
      <c r="F389" s="5"/>
      <c r="G389" s="5"/>
      <c r="H389" s="11"/>
    </row>
    <row r="390" spans="1:8" x14ac:dyDescent="0.2">
      <c r="F390" s="5"/>
      <c r="G390" s="5"/>
      <c r="H390" s="11"/>
    </row>
  </sheetData>
  <autoFilter ref="A2:H386" xr:uid="{00000000-0009-0000-0000-000000000000}">
    <filterColumn colId="3">
      <filters>
        <filter val="Technology &amp; Equipment: New"/>
        <filter val="Technology &amp; Equipment: Replacement"/>
      </filters>
    </filterColumn>
  </autoFilter>
  <sortState ref="A3:H386">
    <sortCondition ref="C3:C386"/>
  </sortState>
  <dataValidations count="3">
    <dataValidation type="list" allowBlank="1" showInputMessage="1" showErrorMessage="1" sqref="D21:D26 D3:D16 D29 D34:D52" xr:uid="{00000000-0002-0000-0000-000000000000}">
      <formula1>$K$3:$K$13</formula1>
    </dataValidation>
    <dataValidation type="list" allowBlank="1" showInputMessage="1" showErrorMessage="1" sqref="D27:D28 D119:D138 D154:D296 D147:D152 D53:D103 D298:D369" xr:uid="{00000000-0002-0000-0000-000001000000}">
      <formula1>$K$3:$K$21</formula1>
    </dataValidation>
    <dataValidation type="list" allowBlank="1" showInputMessage="1" showErrorMessage="1" sqref="D297 D17:D20 D153 D370:D386 D139:D146 D30:D33 D104:D118" xr:uid="{00000000-0002-0000-0000-000002000000}">
      <formula1>$K$3:$K$22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9"/>
  <sheetViews>
    <sheetView zoomScale="110" zoomScaleNormal="110" workbookViewId="0">
      <pane ySplit="4" topLeftCell="A5" activePane="bottomLeft" state="frozen"/>
      <selection pane="bottomLeft" activeCell="H11" sqref="H11"/>
    </sheetView>
  </sheetViews>
  <sheetFormatPr baseColWidth="10" defaultColWidth="8.83203125" defaultRowHeight="15" x14ac:dyDescent="0.2"/>
  <cols>
    <col min="1" max="1" width="49.83203125" bestFit="1" customWidth="1"/>
    <col min="2" max="2" width="10.5" style="26" customWidth="1"/>
    <col min="3" max="3" width="10.6640625" style="26" customWidth="1"/>
    <col min="4" max="4" width="66.83203125" customWidth="1"/>
    <col min="5" max="5" width="9.83203125" style="26" customWidth="1"/>
  </cols>
  <sheetData>
    <row r="1" spans="1:5" ht="19" x14ac:dyDescent="0.25">
      <c r="A1" s="33" t="s">
        <v>308</v>
      </c>
    </row>
    <row r="2" spans="1:5" ht="19" x14ac:dyDescent="0.25">
      <c r="A2" s="33" t="s">
        <v>397</v>
      </c>
    </row>
    <row r="3" spans="1:5" ht="16" thickBot="1" x14ac:dyDescent="0.25"/>
    <row r="4" spans="1:5" ht="48" x14ac:dyDescent="0.2">
      <c r="A4" s="133" t="s">
        <v>552</v>
      </c>
      <c r="B4" s="134" t="s">
        <v>553</v>
      </c>
      <c r="C4" s="135" t="s">
        <v>353</v>
      </c>
      <c r="D4" s="136" t="s">
        <v>312</v>
      </c>
      <c r="E4" s="137" t="s">
        <v>311</v>
      </c>
    </row>
    <row r="5" spans="1:5" x14ac:dyDescent="0.2">
      <c r="A5" s="138" t="s">
        <v>409</v>
      </c>
      <c r="B5" s="130" t="s">
        <v>109</v>
      </c>
      <c r="C5" s="130" t="s">
        <v>526</v>
      </c>
      <c r="D5" s="129" t="s">
        <v>528</v>
      </c>
      <c r="E5" s="139" t="s">
        <v>313</v>
      </c>
    </row>
    <row r="6" spans="1:5" x14ac:dyDescent="0.2">
      <c r="A6" s="140" t="s">
        <v>362</v>
      </c>
      <c r="B6" s="128" t="s">
        <v>363</v>
      </c>
      <c r="C6" s="128" t="s">
        <v>526</v>
      </c>
      <c r="D6" s="127" t="s">
        <v>529</v>
      </c>
      <c r="E6" s="141" t="s">
        <v>313</v>
      </c>
    </row>
    <row r="7" spans="1:5" ht="32" x14ac:dyDescent="0.2">
      <c r="A7" s="138" t="s">
        <v>16</v>
      </c>
      <c r="B7" s="130" t="s">
        <v>15</v>
      </c>
      <c r="C7" s="130" t="s">
        <v>313</v>
      </c>
      <c r="D7" s="131" t="s">
        <v>527</v>
      </c>
      <c r="E7" s="139" t="s">
        <v>313</v>
      </c>
    </row>
    <row r="8" spans="1:5" x14ac:dyDescent="0.2">
      <c r="A8" s="140" t="s">
        <v>543</v>
      </c>
      <c r="B8" s="128"/>
      <c r="C8" s="128" t="s">
        <v>313</v>
      </c>
      <c r="D8" s="127" t="s">
        <v>544</v>
      </c>
      <c r="E8" s="141" t="s">
        <v>313</v>
      </c>
    </row>
    <row r="9" spans="1:5" ht="16" x14ac:dyDescent="0.2">
      <c r="A9" s="138" t="s">
        <v>293</v>
      </c>
      <c r="B9" s="130" t="s">
        <v>292</v>
      </c>
      <c r="C9" s="130" t="s">
        <v>526</v>
      </c>
      <c r="D9" s="131" t="s">
        <v>542</v>
      </c>
      <c r="E9" s="139" t="s">
        <v>313</v>
      </c>
    </row>
    <row r="10" spans="1:5" x14ac:dyDescent="0.2">
      <c r="A10" s="140" t="s">
        <v>481</v>
      </c>
      <c r="B10" s="128"/>
      <c r="C10" s="128" t="s">
        <v>313</v>
      </c>
      <c r="D10" s="127" t="s">
        <v>529</v>
      </c>
      <c r="E10" s="141" t="s">
        <v>313</v>
      </c>
    </row>
    <row r="11" spans="1:5" s="3" customFormat="1" x14ac:dyDescent="0.2">
      <c r="A11" s="138" t="s">
        <v>340</v>
      </c>
      <c r="B11" s="130" t="s">
        <v>554</v>
      </c>
      <c r="C11" s="130" t="s">
        <v>526</v>
      </c>
      <c r="D11" s="129"/>
      <c r="E11" s="139" t="s">
        <v>313</v>
      </c>
    </row>
    <row r="12" spans="1:5" s="3" customFormat="1" x14ac:dyDescent="0.2">
      <c r="A12" s="140" t="s">
        <v>569</v>
      </c>
      <c r="B12" s="128" t="s">
        <v>570</v>
      </c>
      <c r="C12" s="128" t="s">
        <v>313</v>
      </c>
      <c r="D12" s="127" t="s">
        <v>598</v>
      </c>
      <c r="E12" s="141" t="s">
        <v>313</v>
      </c>
    </row>
    <row r="13" spans="1:5" s="3" customFormat="1" ht="30.75" customHeight="1" x14ac:dyDescent="0.2">
      <c r="A13" s="138" t="s">
        <v>77</v>
      </c>
      <c r="B13" s="130"/>
      <c r="C13" s="130" t="s">
        <v>526</v>
      </c>
      <c r="D13" s="131" t="s">
        <v>545</v>
      </c>
      <c r="E13" s="139" t="s">
        <v>313</v>
      </c>
    </row>
    <row r="14" spans="1:5" s="3" customFormat="1" x14ac:dyDescent="0.2">
      <c r="A14" s="140" t="s">
        <v>352</v>
      </c>
      <c r="B14" s="128"/>
      <c r="C14" s="128" t="s">
        <v>526</v>
      </c>
      <c r="D14" s="127"/>
      <c r="E14" s="141" t="s">
        <v>313</v>
      </c>
    </row>
    <row r="15" spans="1:5" x14ac:dyDescent="0.2">
      <c r="A15" s="138" t="s">
        <v>214</v>
      </c>
      <c r="B15" s="130" t="s">
        <v>555</v>
      </c>
      <c r="C15" s="130" t="s">
        <v>313</v>
      </c>
      <c r="D15" s="129" t="s">
        <v>529</v>
      </c>
      <c r="E15" s="139" t="s">
        <v>313</v>
      </c>
    </row>
    <row r="16" spans="1:5" x14ac:dyDescent="0.2">
      <c r="A16" s="140" t="s">
        <v>227</v>
      </c>
      <c r="B16" s="128" t="s">
        <v>227</v>
      </c>
      <c r="C16" s="128" t="s">
        <v>313</v>
      </c>
      <c r="D16" s="127"/>
      <c r="E16" s="141" t="s">
        <v>313</v>
      </c>
    </row>
    <row r="17" spans="1:5" s="3" customFormat="1" ht="45.75" customHeight="1" x14ac:dyDescent="0.2">
      <c r="A17" s="138" t="s">
        <v>120</v>
      </c>
      <c r="B17" s="130" t="s">
        <v>120</v>
      </c>
      <c r="C17" s="130" t="s">
        <v>526</v>
      </c>
      <c r="D17" s="131" t="s">
        <v>530</v>
      </c>
      <c r="E17" s="139" t="s">
        <v>313</v>
      </c>
    </row>
    <row r="18" spans="1:5" s="3" customFormat="1" x14ac:dyDescent="0.2">
      <c r="A18" s="140" t="s">
        <v>142</v>
      </c>
      <c r="B18" s="128" t="s">
        <v>556</v>
      </c>
      <c r="C18" s="128" t="s">
        <v>526</v>
      </c>
      <c r="D18" s="127" t="s">
        <v>531</v>
      </c>
      <c r="E18" s="141" t="s">
        <v>313</v>
      </c>
    </row>
    <row r="19" spans="1:5" s="3" customFormat="1" x14ac:dyDescent="0.2">
      <c r="A19" s="138" t="s">
        <v>237</v>
      </c>
      <c r="B19" s="130" t="s">
        <v>238</v>
      </c>
      <c r="C19" s="130" t="s">
        <v>526</v>
      </c>
      <c r="D19" s="129" t="s">
        <v>546</v>
      </c>
      <c r="E19" s="139" t="s">
        <v>313</v>
      </c>
    </row>
    <row r="20" spans="1:5" s="3" customFormat="1" ht="32" x14ac:dyDescent="0.2">
      <c r="A20" s="140" t="s">
        <v>271</v>
      </c>
      <c r="B20" s="128" t="s">
        <v>262</v>
      </c>
      <c r="C20" s="128" t="s">
        <v>526</v>
      </c>
      <c r="D20" s="132" t="s">
        <v>565</v>
      </c>
      <c r="E20" s="141"/>
    </row>
    <row r="21" spans="1:5" s="3" customFormat="1" x14ac:dyDescent="0.2">
      <c r="A21" s="138" t="s">
        <v>152</v>
      </c>
      <c r="B21" s="130" t="s">
        <v>557</v>
      </c>
      <c r="C21" s="130" t="s">
        <v>313</v>
      </c>
      <c r="D21" s="129" t="s">
        <v>529</v>
      </c>
      <c r="E21" s="139" t="s">
        <v>313</v>
      </c>
    </row>
    <row r="22" spans="1:5" ht="16" x14ac:dyDescent="0.2">
      <c r="A22" s="140" t="s">
        <v>385</v>
      </c>
      <c r="B22" s="128"/>
      <c r="C22" s="128" t="s">
        <v>313</v>
      </c>
      <c r="D22" s="132" t="s">
        <v>532</v>
      </c>
      <c r="E22" s="141" t="s">
        <v>313</v>
      </c>
    </row>
    <row r="23" spans="1:5" ht="16" x14ac:dyDescent="0.2">
      <c r="A23" s="138" t="s">
        <v>174</v>
      </c>
      <c r="B23" s="130" t="s">
        <v>174</v>
      </c>
      <c r="C23" s="130" t="s">
        <v>313</v>
      </c>
      <c r="D23" s="131" t="s">
        <v>547</v>
      </c>
      <c r="E23" s="139" t="s">
        <v>313</v>
      </c>
    </row>
    <row r="24" spans="1:5" s="3" customFormat="1" x14ac:dyDescent="0.2">
      <c r="A24" s="140" t="s">
        <v>33</v>
      </c>
      <c r="B24" s="128" t="s">
        <v>34</v>
      </c>
      <c r="C24" s="128" t="s">
        <v>313</v>
      </c>
      <c r="D24" s="127" t="s">
        <v>548</v>
      </c>
      <c r="E24" s="141" t="s">
        <v>313</v>
      </c>
    </row>
    <row r="25" spans="1:5" ht="16" x14ac:dyDescent="0.2">
      <c r="A25" s="138" t="s">
        <v>361</v>
      </c>
      <c r="B25" s="130" t="s">
        <v>176</v>
      </c>
      <c r="C25" s="130" t="s">
        <v>526</v>
      </c>
      <c r="D25" s="131" t="s">
        <v>533</v>
      </c>
      <c r="E25" s="139" t="s">
        <v>313</v>
      </c>
    </row>
    <row r="26" spans="1:5" ht="30" customHeight="1" x14ac:dyDescent="0.2">
      <c r="A26" s="140" t="s">
        <v>204</v>
      </c>
      <c r="B26" s="128" t="s">
        <v>203</v>
      </c>
      <c r="C26" s="128" t="s">
        <v>313</v>
      </c>
      <c r="D26" s="132" t="s">
        <v>549</v>
      </c>
      <c r="E26" s="141" t="s">
        <v>313</v>
      </c>
    </row>
    <row r="27" spans="1:5" x14ac:dyDescent="0.2">
      <c r="A27" s="138" t="s">
        <v>17</v>
      </c>
      <c r="B27" s="130" t="s">
        <v>7</v>
      </c>
      <c r="C27" s="130" t="s">
        <v>313</v>
      </c>
      <c r="D27" s="129"/>
      <c r="E27" s="139" t="s">
        <v>313</v>
      </c>
    </row>
    <row r="28" spans="1:5" x14ac:dyDescent="0.2">
      <c r="A28" s="140" t="s">
        <v>190</v>
      </c>
      <c r="B28" s="128" t="s">
        <v>381</v>
      </c>
      <c r="C28" s="128" t="s">
        <v>526</v>
      </c>
      <c r="D28" s="127" t="s">
        <v>529</v>
      </c>
      <c r="E28" s="141" t="s">
        <v>313</v>
      </c>
    </row>
    <row r="29" spans="1:5" x14ac:dyDescent="0.2">
      <c r="A29" s="138" t="s">
        <v>354</v>
      </c>
      <c r="B29" s="130" t="s">
        <v>558</v>
      </c>
      <c r="C29" s="130" t="s">
        <v>526</v>
      </c>
      <c r="D29" s="129" t="s">
        <v>540</v>
      </c>
      <c r="E29" s="139" t="s">
        <v>313</v>
      </c>
    </row>
    <row r="30" spans="1:5" ht="16" x14ac:dyDescent="0.2">
      <c r="A30" s="140" t="s">
        <v>356</v>
      </c>
      <c r="B30" s="128" t="s">
        <v>199</v>
      </c>
      <c r="C30" s="128" t="s">
        <v>313</v>
      </c>
      <c r="D30" s="132" t="s">
        <v>534</v>
      </c>
      <c r="E30" s="141" t="s">
        <v>313</v>
      </c>
    </row>
    <row r="31" spans="1:5" x14ac:dyDescent="0.2">
      <c r="A31" s="138" t="s">
        <v>121</v>
      </c>
      <c r="B31" s="130"/>
      <c r="C31" s="130" t="s">
        <v>313</v>
      </c>
      <c r="D31" s="129" t="s">
        <v>528</v>
      </c>
      <c r="E31" s="139" t="s">
        <v>313</v>
      </c>
    </row>
    <row r="32" spans="1:5" x14ac:dyDescent="0.2">
      <c r="A32" s="140" t="s">
        <v>343</v>
      </c>
      <c r="B32" s="128" t="s">
        <v>244</v>
      </c>
      <c r="C32" s="128" t="s">
        <v>313</v>
      </c>
      <c r="D32" s="127" t="s">
        <v>550</v>
      </c>
      <c r="E32" s="141" t="s">
        <v>313</v>
      </c>
    </row>
    <row r="33" spans="1:5" ht="32" x14ac:dyDescent="0.2">
      <c r="A33" s="138" t="s">
        <v>269</v>
      </c>
      <c r="B33" s="130" t="s">
        <v>200</v>
      </c>
      <c r="C33" s="130" t="s">
        <v>313</v>
      </c>
      <c r="D33" s="131" t="s">
        <v>541</v>
      </c>
      <c r="E33" s="139" t="s">
        <v>313</v>
      </c>
    </row>
    <row r="34" spans="1:5" ht="16" x14ac:dyDescent="0.2">
      <c r="A34" s="140" t="s">
        <v>482</v>
      </c>
      <c r="B34" s="128"/>
      <c r="C34" s="128" t="s">
        <v>313</v>
      </c>
      <c r="D34" s="132" t="s">
        <v>542</v>
      </c>
      <c r="E34" s="141" t="s">
        <v>313</v>
      </c>
    </row>
    <row r="35" spans="1:5" x14ac:dyDescent="0.2">
      <c r="A35" s="138" t="s">
        <v>599</v>
      </c>
      <c r="B35" s="130"/>
      <c r="C35" s="130" t="s">
        <v>526</v>
      </c>
      <c r="D35" s="131"/>
      <c r="E35" s="139" t="s">
        <v>313</v>
      </c>
    </row>
    <row r="36" spans="1:5" x14ac:dyDescent="0.2">
      <c r="A36" s="140" t="s">
        <v>326</v>
      </c>
      <c r="B36" s="128"/>
      <c r="C36" s="128" t="s">
        <v>313</v>
      </c>
      <c r="D36" s="127"/>
      <c r="E36" s="141" t="s">
        <v>313</v>
      </c>
    </row>
    <row r="37" spans="1:5" x14ac:dyDescent="0.2">
      <c r="A37" s="138" t="s">
        <v>600</v>
      </c>
      <c r="B37" s="130"/>
      <c r="C37" s="130" t="s">
        <v>526</v>
      </c>
      <c r="D37" s="129" t="s">
        <v>613</v>
      </c>
      <c r="E37" s="139" t="s">
        <v>313</v>
      </c>
    </row>
    <row r="38" spans="1:5" ht="16" x14ac:dyDescent="0.2">
      <c r="A38" s="140" t="s">
        <v>270</v>
      </c>
      <c r="B38" s="128" t="s">
        <v>201</v>
      </c>
      <c r="C38" s="128" t="s">
        <v>313</v>
      </c>
      <c r="D38" s="132" t="s">
        <v>528</v>
      </c>
      <c r="E38" s="141" t="s">
        <v>313</v>
      </c>
    </row>
    <row r="39" spans="1:5" x14ac:dyDescent="0.2">
      <c r="A39" s="138" t="s">
        <v>357</v>
      </c>
      <c r="B39" s="130" t="s">
        <v>51</v>
      </c>
      <c r="C39" s="130" t="s">
        <v>313</v>
      </c>
      <c r="D39" s="129" t="s">
        <v>538</v>
      </c>
      <c r="E39" s="139" t="s">
        <v>313</v>
      </c>
    </row>
    <row r="40" spans="1:5" ht="32" x14ac:dyDescent="0.2">
      <c r="A40" s="140" t="s">
        <v>483</v>
      </c>
      <c r="B40" s="128" t="s">
        <v>88</v>
      </c>
      <c r="C40" s="128" t="s">
        <v>313</v>
      </c>
      <c r="D40" s="132" t="s">
        <v>537</v>
      </c>
      <c r="E40" s="141" t="s">
        <v>313</v>
      </c>
    </row>
    <row r="41" spans="1:5" x14ac:dyDescent="0.2">
      <c r="A41" s="138" t="s">
        <v>55</v>
      </c>
      <c r="B41" s="130" t="s">
        <v>56</v>
      </c>
      <c r="C41" s="130" t="s">
        <v>313</v>
      </c>
      <c r="D41" s="129" t="s">
        <v>528</v>
      </c>
      <c r="E41" s="139" t="s">
        <v>313</v>
      </c>
    </row>
    <row r="42" spans="1:5" x14ac:dyDescent="0.2">
      <c r="A42" s="140" t="s">
        <v>49</v>
      </c>
      <c r="B42" s="128" t="s">
        <v>48</v>
      </c>
      <c r="C42" s="128" t="s">
        <v>526</v>
      </c>
      <c r="D42" s="127" t="s">
        <v>529</v>
      </c>
      <c r="E42" s="141" t="s">
        <v>313</v>
      </c>
    </row>
    <row r="43" spans="1:5" ht="48" x14ac:dyDescent="0.2">
      <c r="A43" s="138" t="s">
        <v>64</v>
      </c>
      <c r="B43" s="130" t="s">
        <v>63</v>
      </c>
      <c r="C43" s="130" t="s">
        <v>526</v>
      </c>
      <c r="D43" s="131" t="s">
        <v>551</v>
      </c>
      <c r="E43" s="139" t="s">
        <v>313</v>
      </c>
    </row>
    <row r="44" spans="1:5" ht="16" x14ac:dyDescent="0.2">
      <c r="A44" s="140" t="s">
        <v>484</v>
      </c>
      <c r="B44" s="128" t="s">
        <v>104</v>
      </c>
      <c r="C44" s="128" t="s">
        <v>313</v>
      </c>
      <c r="D44" s="132" t="s">
        <v>535</v>
      </c>
      <c r="E44" s="141" t="s">
        <v>313</v>
      </c>
    </row>
    <row r="45" spans="1:5" s="3" customFormat="1" x14ac:dyDescent="0.2">
      <c r="A45" s="138" t="s">
        <v>349</v>
      </c>
      <c r="B45" s="130"/>
      <c r="C45" s="130"/>
      <c r="D45" s="129" t="s">
        <v>542</v>
      </c>
      <c r="E45" s="139" t="s">
        <v>313</v>
      </c>
    </row>
    <row r="46" spans="1:5" s="3" customFormat="1" x14ac:dyDescent="0.2">
      <c r="A46" s="140" t="s">
        <v>564</v>
      </c>
      <c r="B46" s="128" t="s">
        <v>563</v>
      </c>
      <c r="C46" s="128" t="s">
        <v>526</v>
      </c>
      <c r="D46" s="127"/>
      <c r="E46" s="141" t="s">
        <v>313</v>
      </c>
    </row>
    <row r="47" spans="1:5" s="3" customFormat="1" ht="33" thickBot="1" x14ac:dyDescent="0.25">
      <c r="A47" s="144" t="s">
        <v>110</v>
      </c>
      <c r="B47" s="145"/>
      <c r="C47" s="145" t="s">
        <v>313</v>
      </c>
      <c r="D47" s="146" t="s">
        <v>536</v>
      </c>
      <c r="E47" s="147" t="s">
        <v>313</v>
      </c>
    </row>
    <row r="48" spans="1:5" s="3" customFormat="1" x14ac:dyDescent="0.2">
      <c r="A48" s="119"/>
      <c r="B48" s="37"/>
      <c r="C48" s="37"/>
      <c r="D48" s="38"/>
      <c r="E48" s="37"/>
    </row>
    <row r="49" spans="1:5" s="3" customFormat="1" x14ac:dyDescent="0.2">
      <c r="A49" s="119"/>
      <c r="B49" s="37"/>
      <c r="C49" s="37"/>
      <c r="D49" s="38"/>
      <c r="E49" s="37"/>
    </row>
  </sheetData>
  <sortState ref="A5:E45">
    <sortCondition ref="A5:A45"/>
  </sortState>
  <pageMargins left="0.25" right="0.25" top="0.75" bottom="0.75" header="0.3" footer="0.3"/>
  <pageSetup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5"/>
  <sheetViews>
    <sheetView topLeftCell="A25" workbookViewId="0">
      <selection activeCell="C7" sqref="C7"/>
    </sheetView>
  </sheetViews>
  <sheetFormatPr baseColWidth="10" defaultColWidth="8.83203125" defaultRowHeight="15" x14ac:dyDescent="0.2"/>
  <cols>
    <col min="1" max="1" width="51" customWidth="1"/>
    <col min="3" max="3" width="10.6640625" style="26" customWidth="1"/>
    <col min="4" max="4" width="64.83203125" customWidth="1"/>
    <col min="5" max="5" width="9.83203125" style="26" customWidth="1"/>
    <col min="6" max="6" width="46" customWidth="1"/>
  </cols>
  <sheetData>
    <row r="1" spans="1:7" ht="19" x14ac:dyDescent="0.25">
      <c r="A1" s="33" t="s">
        <v>308</v>
      </c>
    </row>
    <row r="2" spans="1:7" ht="19" x14ac:dyDescent="0.25">
      <c r="A2" s="33" t="s">
        <v>397</v>
      </c>
    </row>
    <row r="4" spans="1:7" ht="49" thickBot="1" x14ac:dyDescent="0.25">
      <c r="A4" s="24" t="s">
        <v>4</v>
      </c>
      <c r="B4" s="24" t="s">
        <v>310</v>
      </c>
      <c r="C4" s="34" t="s">
        <v>353</v>
      </c>
      <c r="D4" s="24" t="s">
        <v>312</v>
      </c>
      <c r="E4" s="25" t="s">
        <v>311</v>
      </c>
      <c r="F4" s="24" t="s">
        <v>314</v>
      </c>
    </row>
    <row r="5" spans="1:7" x14ac:dyDescent="0.2">
      <c r="A5" s="49" t="s">
        <v>320</v>
      </c>
      <c r="B5" s="50"/>
      <c r="C5" s="51"/>
      <c r="D5" s="50"/>
      <c r="E5" s="51"/>
      <c r="F5" s="52"/>
    </row>
    <row r="6" spans="1:7" x14ac:dyDescent="0.2">
      <c r="A6" s="91" t="s">
        <v>599</v>
      </c>
      <c r="B6" s="40"/>
      <c r="C6" s="41"/>
      <c r="D6" s="40" t="s">
        <v>359</v>
      </c>
      <c r="E6" s="41" t="s">
        <v>313</v>
      </c>
      <c r="F6" s="54"/>
    </row>
    <row r="7" spans="1:7" x14ac:dyDescent="0.2">
      <c r="A7" s="91" t="s">
        <v>600</v>
      </c>
      <c r="B7" s="40"/>
      <c r="C7" s="41"/>
      <c r="D7" s="40" t="s">
        <v>359</v>
      </c>
      <c r="E7" s="41" t="s">
        <v>313</v>
      </c>
      <c r="F7" s="54"/>
    </row>
    <row r="8" spans="1:7" ht="16" thickBot="1" x14ac:dyDescent="0.25">
      <c r="A8" s="92" t="s">
        <v>326</v>
      </c>
      <c r="B8" s="87"/>
      <c r="C8" s="72"/>
      <c r="D8" s="73" t="s">
        <v>359</v>
      </c>
      <c r="E8" s="72" t="s">
        <v>313</v>
      </c>
      <c r="F8" s="74"/>
    </row>
    <row r="9" spans="1:7" ht="10.5" customHeight="1" thickBot="1" x14ac:dyDescent="0.25">
      <c r="A9" s="42"/>
      <c r="B9" s="40"/>
      <c r="C9" s="41"/>
      <c r="D9" s="40"/>
      <c r="E9" s="41"/>
      <c r="F9" s="40"/>
      <c r="G9" s="30"/>
    </row>
    <row r="10" spans="1:7" x14ac:dyDescent="0.2">
      <c r="A10" s="49" t="s">
        <v>336</v>
      </c>
      <c r="B10" s="50"/>
      <c r="C10" s="51"/>
      <c r="D10" s="50"/>
      <c r="E10" s="51"/>
      <c r="F10" s="52"/>
    </row>
    <row r="11" spans="1:7" x14ac:dyDescent="0.2">
      <c r="A11" s="88" t="s">
        <v>214</v>
      </c>
      <c r="B11" s="40"/>
      <c r="C11" s="41" t="s">
        <v>313</v>
      </c>
      <c r="D11" s="40" t="s">
        <v>359</v>
      </c>
      <c r="E11" s="41" t="s">
        <v>313</v>
      </c>
      <c r="F11" s="54" t="s">
        <v>341</v>
      </c>
    </row>
    <row r="12" spans="1:7" x14ac:dyDescent="0.2">
      <c r="A12" s="89" t="s">
        <v>340</v>
      </c>
      <c r="B12" s="30"/>
      <c r="C12" s="31"/>
      <c r="D12" s="35" t="s">
        <v>359</v>
      </c>
      <c r="E12" s="31" t="s">
        <v>313</v>
      </c>
      <c r="F12" s="56"/>
    </row>
    <row r="13" spans="1:7" x14ac:dyDescent="0.2">
      <c r="A13" s="88" t="s">
        <v>227</v>
      </c>
      <c r="B13" s="40" t="s">
        <v>227</v>
      </c>
      <c r="C13" s="41" t="s">
        <v>313</v>
      </c>
      <c r="D13" s="40" t="s">
        <v>359</v>
      </c>
      <c r="E13" s="41" t="s">
        <v>313</v>
      </c>
      <c r="F13" s="54"/>
    </row>
    <row r="14" spans="1:7" x14ac:dyDescent="0.2">
      <c r="A14" s="89" t="s">
        <v>237</v>
      </c>
      <c r="B14" s="30" t="s">
        <v>238</v>
      </c>
      <c r="C14" s="31"/>
      <c r="D14" s="35" t="s">
        <v>359</v>
      </c>
      <c r="E14" s="31" t="s">
        <v>313</v>
      </c>
      <c r="F14" s="56"/>
    </row>
    <row r="15" spans="1:7" ht="16" thickBot="1" x14ac:dyDescent="0.25">
      <c r="A15" s="90" t="s">
        <v>343</v>
      </c>
      <c r="B15" s="58" t="s">
        <v>244</v>
      </c>
      <c r="C15" s="59" t="s">
        <v>313</v>
      </c>
      <c r="D15" s="58" t="s">
        <v>359</v>
      </c>
      <c r="E15" s="59" t="s">
        <v>313</v>
      </c>
      <c r="F15" s="60"/>
    </row>
    <row r="16" spans="1:7" ht="10.5" customHeight="1" thickBot="1" x14ac:dyDescent="0.25">
      <c r="A16" s="32"/>
      <c r="B16" s="30"/>
      <c r="C16" s="31"/>
      <c r="D16" s="35"/>
      <c r="E16" s="31"/>
      <c r="F16" s="30"/>
      <c r="G16" s="30"/>
    </row>
    <row r="17" spans="1:6" x14ac:dyDescent="0.2">
      <c r="A17" s="75" t="s">
        <v>360</v>
      </c>
      <c r="B17" s="76"/>
      <c r="C17" s="77"/>
      <c r="D17" s="76"/>
      <c r="E17" s="77"/>
      <c r="F17" s="78"/>
    </row>
    <row r="18" spans="1:6" x14ac:dyDescent="0.2">
      <c r="A18" s="65" t="s">
        <v>316</v>
      </c>
      <c r="B18" s="30"/>
      <c r="C18" s="31"/>
      <c r="D18" s="35"/>
      <c r="E18" s="31"/>
      <c r="F18" s="56"/>
    </row>
    <row r="19" spans="1:6" s="3" customFormat="1" ht="32" x14ac:dyDescent="0.2">
      <c r="A19" s="79" t="s">
        <v>16</v>
      </c>
      <c r="B19" s="43" t="s">
        <v>309</v>
      </c>
      <c r="C19" s="44" t="s">
        <v>313</v>
      </c>
      <c r="D19" s="45" t="s">
        <v>433</v>
      </c>
      <c r="E19" s="44"/>
      <c r="F19" s="80" t="s">
        <v>319</v>
      </c>
    </row>
    <row r="20" spans="1:6" s="3" customFormat="1" ht="32" x14ac:dyDescent="0.2">
      <c r="A20" s="81" t="s">
        <v>202</v>
      </c>
      <c r="B20" s="36" t="s">
        <v>203</v>
      </c>
      <c r="C20" s="37" t="s">
        <v>313</v>
      </c>
      <c r="D20" s="38" t="s">
        <v>432</v>
      </c>
      <c r="E20" s="37"/>
      <c r="F20" s="70" t="s">
        <v>422</v>
      </c>
    </row>
    <row r="21" spans="1:6" s="3" customFormat="1" x14ac:dyDescent="0.2">
      <c r="A21" s="61" t="s">
        <v>317</v>
      </c>
      <c r="B21" s="43"/>
      <c r="C21" s="44"/>
      <c r="D21" s="43"/>
      <c r="E21" s="44"/>
      <c r="F21" s="80"/>
    </row>
    <row r="22" spans="1:6" s="3" customFormat="1" ht="48" x14ac:dyDescent="0.2">
      <c r="A22" s="83" t="s">
        <v>269</v>
      </c>
      <c r="B22" s="27"/>
      <c r="C22" s="28" t="s">
        <v>313</v>
      </c>
      <c r="D22" s="29" t="s">
        <v>431</v>
      </c>
      <c r="E22" s="28" t="s">
        <v>313</v>
      </c>
      <c r="F22" s="82" t="s">
        <v>315</v>
      </c>
    </row>
    <row r="23" spans="1:6" ht="48" x14ac:dyDescent="0.2">
      <c r="A23" s="79" t="s">
        <v>55</v>
      </c>
      <c r="B23" s="43"/>
      <c r="C23" s="44" t="s">
        <v>313</v>
      </c>
      <c r="D23" s="43" t="s">
        <v>427</v>
      </c>
      <c r="E23" s="44" t="s">
        <v>313</v>
      </c>
      <c r="F23" s="68" t="s">
        <v>383</v>
      </c>
    </row>
    <row r="24" spans="1:6" x14ac:dyDescent="0.2">
      <c r="A24" s="108" t="s">
        <v>318</v>
      </c>
      <c r="B24" s="35"/>
      <c r="C24" s="94"/>
      <c r="D24" s="35"/>
      <c r="E24" s="94"/>
      <c r="F24" s="97"/>
    </row>
    <row r="25" spans="1:6" x14ac:dyDescent="0.2">
      <c r="A25" s="88" t="s">
        <v>227</v>
      </c>
      <c r="B25" s="40" t="s">
        <v>227</v>
      </c>
      <c r="C25" s="41" t="s">
        <v>313</v>
      </c>
      <c r="D25" s="40" t="s">
        <v>428</v>
      </c>
      <c r="E25" s="41"/>
      <c r="F25" s="54" t="s">
        <v>319</v>
      </c>
    </row>
    <row r="26" spans="1:6" x14ac:dyDescent="0.2">
      <c r="A26" s="89" t="s">
        <v>174</v>
      </c>
      <c r="B26" s="35" t="s">
        <v>174</v>
      </c>
      <c r="C26" s="94" t="s">
        <v>313</v>
      </c>
      <c r="D26" s="35" t="s">
        <v>428</v>
      </c>
      <c r="E26" s="94"/>
      <c r="F26" s="97" t="s">
        <v>319</v>
      </c>
    </row>
    <row r="27" spans="1:6" x14ac:dyDescent="0.2">
      <c r="A27" s="79" t="s">
        <v>17</v>
      </c>
      <c r="B27" s="40" t="s">
        <v>7</v>
      </c>
      <c r="C27" s="41" t="s">
        <v>313</v>
      </c>
      <c r="D27" s="40" t="s">
        <v>427</v>
      </c>
      <c r="E27" s="41"/>
      <c r="F27" s="54" t="s">
        <v>319</v>
      </c>
    </row>
    <row r="28" spans="1:6" s="3" customFormat="1" x14ac:dyDescent="0.2">
      <c r="A28" s="84" t="s">
        <v>214</v>
      </c>
      <c r="B28" s="36"/>
      <c r="C28" s="37" t="s">
        <v>313</v>
      </c>
      <c r="D28" s="36" t="s">
        <v>427</v>
      </c>
      <c r="E28" s="37" t="s">
        <v>313</v>
      </c>
      <c r="F28" s="97"/>
    </row>
    <row r="29" spans="1:6" s="3" customFormat="1" ht="48" x14ac:dyDescent="0.2">
      <c r="A29" s="67" t="s">
        <v>33</v>
      </c>
      <c r="B29" s="43"/>
      <c r="C29" s="44" t="s">
        <v>313</v>
      </c>
      <c r="D29" s="43" t="s">
        <v>429</v>
      </c>
      <c r="E29" s="44" t="s">
        <v>313</v>
      </c>
      <c r="F29" s="68" t="s">
        <v>383</v>
      </c>
    </row>
    <row r="30" spans="1:6" s="3" customFormat="1" ht="49" thickBot="1" x14ac:dyDescent="0.25">
      <c r="A30" s="113" t="s">
        <v>121</v>
      </c>
      <c r="B30" s="71"/>
      <c r="C30" s="114" t="s">
        <v>313</v>
      </c>
      <c r="D30" s="71" t="s">
        <v>434</v>
      </c>
      <c r="E30" s="114"/>
      <c r="F30" s="115" t="s">
        <v>383</v>
      </c>
    </row>
    <row r="31" spans="1:6" s="3" customFormat="1" ht="10.5" customHeight="1" thickBot="1" x14ac:dyDescent="0.25">
      <c r="A31" s="47"/>
      <c r="B31" s="43"/>
      <c r="C31" s="44"/>
      <c r="D31" s="43"/>
      <c r="E31" s="44"/>
      <c r="F31" s="46"/>
    </row>
    <row r="32" spans="1:6" x14ac:dyDescent="0.2">
      <c r="A32" s="98" t="s">
        <v>344</v>
      </c>
      <c r="B32" s="99"/>
      <c r="C32" s="100"/>
      <c r="D32" s="99"/>
      <c r="E32" s="100"/>
      <c r="F32" s="101"/>
    </row>
    <row r="33" spans="1:6" x14ac:dyDescent="0.2">
      <c r="A33" s="61" t="s">
        <v>345</v>
      </c>
      <c r="B33" s="40"/>
      <c r="C33" s="41"/>
      <c r="D33" s="40"/>
      <c r="E33" s="41"/>
      <c r="F33" s="54"/>
    </row>
    <row r="34" spans="1:6" x14ac:dyDescent="0.2">
      <c r="A34" s="110" t="s">
        <v>346</v>
      </c>
      <c r="B34" s="35"/>
      <c r="C34" s="94"/>
      <c r="D34" s="35"/>
      <c r="E34" s="94"/>
      <c r="F34" s="97"/>
    </row>
    <row r="35" spans="1:6" s="3" customFormat="1" ht="32" x14ac:dyDescent="0.2">
      <c r="A35" s="62" t="s">
        <v>16</v>
      </c>
      <c r="B35" s="43" t="s">
        <v>15</v>
      </c>
      <c r="C35" s="44" t="s">
        <v>313</v>
      </c>
      <c r="D35" s="43" t="s">
        <v>359</v>
      </c>
      <c r="E35" s="44" t="s">
        <v>313</v>
      </c>
      <c r="F35" s="63" t="s">
        <v>368</v>
      </c>
    </row>
    <row r="36" spans="1:6" x14ac:dyDescent="0.2">
      <c r="A36" s="111" t="s">
        <v>33</v>
      </c>
      <c r="B36" s="35" t="s">
        <v>34</v>
      </c>
      <c r="C36" s="94" t="s">
        <v>313</v>
      </c>
      <c r="D36" s="35" t="s">
        <v>359</v>
      </c>
      <c r="E36" s="94" t="s">
        <v>313</v>
      </c>
      <c r="F36" s="97"/>
    </row>
    <row r="37" spans="1:6" x14ac:dyDescent="0.2">
      <c r="A37" s="64" t="s">
        <v>17</v>
      </c>
      <c r="B37" s="40" t="s">
        <v>7</v>
      </c>
      <c r="C37" s="41" t="s">
        <v>313</v>
      </c>
      <c r="D37" s="40" t="s">
        <v>359</v>
      </c>
      <c r="E37" s="41" t="s">
        <v>313</v>
      </c>
      <c r="F37" s="54"/>
    </row>
    <row r="38" spans="1:6" x14ac:dyDescent="0.2">
      <c r="A38" s="111" t="s">
        <v>49</v>
      </c>
      <c r="B38" s="35" t="s">
        <v>48</v>
      </c>
      <c r="C38" s="94"/>
      <c r="D38" s="35" t="s">
        <v>359</v>
      </c>
      <c r="E38" s="94" t="s">
        <v>313</v>
      </c>
      <c r="F38" s="85" t="s">
        <v>366</v>
      </c>
    </row>
    <row r="39" spans="1:6" x14ac:dyDescent="0.2">
      <c r="A39" s="64" t="s">
        <v>50</v>
      </c>
      <c r="B39" s="40" t="s">
        <v>51</v>
      </c>
      <c r="C39" s="41"/>
      <c r="D39" s="40" t="s">
        <v>359</v>
      </c>
      <c r="E39" s="41" t="s">
        <v>313</v>
      </c>
      <c r="F39" s="54"/>
    </row>
    <row r="40" spans="1:6" x14ac:dyDescent="0.2">
      <c r="A40" s="111" t="s">
        <v>55</v>
      </c>
      <c r="B40" s="35" t="s">
        <v>56</v>
      </c>
      <c r="C40" s="94"/>
      <c r="D40" s="35" t="s">
        <v>359</v>
      </c>
      <c r="E40" s="94" t="s">
        <v>313</v>
      </c>
      <c r="F40" s="97"/>
    </row>
    <row r="41" spans="1:6" s="3" customFormat="1" ht="48" x14ac:dyDescent="0.2">
      <c r="A41" s="62" t="s">
        <v>64</v>
      </c>
      <c r="B41" s="48" t="s">
        <v>63</v>
      </c>
      <c r="C41" s="44"/>
      <c r="D41" s="43" t="s">
        <v>359</v>
      </c>
      <c r="E41" s="44" t="s">
        <v>313</v>
      </c>
      <c r="F41" s="63" t="s">
        <v>370</v>
      </c>
    </row>
    <row r="42" spans="1:6" x14ac:dyDescent="0.2">
      <c r="A42" s="108" t="s">
        <v>346</v>
      </c>
      <c r="B42" s="35"/>
      <c r="C42" s="94"/>
      <c r="D42" s="35"/>
      <c r="E42" s="94"/>
      <c r="F42" s="97"/>
    </row>
    <row r="43" spans="1:6" x14ac:dyDescent="0.2">
      <c r="A43" s="64" t="s">
        <v>17</v>
      </c>
      <c r="B43" s="40" t="s">
        <v>7</v>
      </c>
      <c r="C43" s="41" t="s">
        <v>313</v>
      </c>
      <c r="D43" s="40" t="s">
        <v>359</v>
      </c>
      <c r="E43" s="41" t="s">
        <v>313</v>
      </c>
      <c r="F43" s="54"/>
    </row>
    <row r="44" spans="1:6" x14ac:dyDescent="0.2">
      <c r="A44" s="108" t="s">
        <v>347</v>
      </c>
      <c r="B44" s="35"/>
      <c r="C44" s="94"/>
      <c r="D44" s="35"/>
      <c r="E44" s="94"/>
      <c r="F44" s="97"/>
    </row>
    <row r="45" spans="1:6" x14ac:dyDescent="0.2">
      <c r="A45" s="66" t="s">
        <v>348</v>
      </c>
      <c r="B45" s="40"/>
      <c r="C45" s="41"/>
      <c r="D45" s="40"/>
      <c r="E45" s="41"/>
      <c r="F45" s="54"/>
    </row>
    <row r="46" spans="1:6" ht="32" x14ac:dyDescent="0.2">
      <c r="A46" s="84" t="s">
        <v>152</v>
      </c>
      <c r="B46" s="36"/>
      <c r="C46" s="37" t="s">
        <v>313</v>
      </c>
      <c r="D46" s="36" t="s">
        <v>359</v>
      </c>
      <c r="E46" s="37" t="s">
        <v>313</v>
      </c>
      <c r="F46" s="109" t="s">
        <v>373</v>
      </c>
    </row>
    <row r="47" spans="1:6" ht="32" x14ac:dyDescent="0.2">
      <c r="A47" s="67" t="s">
        <v>120</v>
      </c>
      <c r="B47" s="43" t="s">
        <v>120</v>
      </c>
      <c r="C47" s="44"/>
      <c r="D47" s="43" t="s">
        <v>423</v>
      </c>
      <c r="E47" s="44" t="s">
        <v>313</v>
      </c>
      <c r="F47" s="68" t="s">
        <v>375</v>
      </c>
    </row>
    <row r="48" spans="1:6" x14ac:dyDescent="0.2">
      <c r="A48" s="112" t="s">
        <v>121</v>
      </c>
      <c r="B48" s="35"/>
      <c r="C48" s="94"/>
      <c r="D48" s="35" t="s">
        <v>359</v>
      </c>
      <c r="E48" s="94" t="s">
        <v>313</v>
      </c>
      <c r="F48" s="97" t="s">
        <v>376</v>
      </c>
    </row>
    <row r="49" spans="1:7" x14ac:dyDescent="0.2">
      <c r="A49" s="69" t="s">
        <v>174</v>
      </c>
      <c r="B49" s="40" t="s">
        <v>174</v>
      </c>
      <c r="C49" s="41" t="s">
        <v>313</v>
      </c>
      <c r="D49" s="40" t="s">
        <v>359</v>
      </c>
      <c r="E49" s="41" t="s">
        <v>313</v>
      </c>
      <c r="F49" s="54" t="s">
        <v>379</v>
      </c>
    </row>
    <row r="50" spans="1:7" ht="16" x14ac:dyDescent="0.2">
      <c r="A50" s="84" t="s">
        <v>361</v>
      </c>
      <c r="B50" s="36" t="s">
        <v>176</v>
      </c>
      <c r="C50" s="37"/>
      <c r="D50" s="36" t="s">
        <v>359</v>
      </c>
      <c r="E50" s="37" t="s">
        <v>313</v>
      </c>
      <c r="F50" s="86" t="s">
        <v>380</v>
      </c>
    </row>
    <row r="51" spans="1:7" x14ac:dyDescent="0.2">
      <c r="A51" s="69" t="s">
        <v>190</v>
      </c>
      <c r="B51" s="40" t="s">
        <v>381</v>
      </c>
      <c r="C51" s="41"/>
      <c r="D51" s="40" t="s">
        <v>423</v>
      </c>
      <c r="E51" s="41" t="s">
        <v>313</v>
      </c>
      <c r="F51" s="54" t="s">
        <v>382</v>
      </c>
    </row>
    <row r="52" spans="1:7" x14ac:dyDescent="0.2">
      <c r="A52" s="112" t="s">
        <v>362</v>
      </c>
      <c r="B52" s="35" t="s">
        <v>363</v>
      </c>
      <c r="C52" s="94"/>
      <c r="D52" s="35" t="s">
        <v>359</v>
      </c>
      <c r="E52" s="94" t="s">
        <v>313</v>
      </c>
      <c r="F52" s="97" t="s">
        <v>393</v>
      </c>
    </row>
    <row r="53" spans="1:7" ht="16" x14ac:dyDescent="0.2">
      <c r="A53" s="67" t="s">
        <v>356</v>
      </c>
      <c r="B53" s="43" t="s">
        <v>199</v>
      </c>
      <c r="C53" s="44" t="s">
        <v>313</v>
      </c>
      <c r="D53" s="43" t="s">
        <v>430</v>
      </c>
      <c r="E53" s="44" t="s">
        <v>313</v>
      </c>
      <c r="F53" s="68" t="s">
        <v>394</v>
      </c>
    </row>
    <row r="54" spans="1:7" ht="32" x14ac:dyDescent="0.2">
      <c r="A54" s="84" t="s">
        <v>364</v>
      </c>
      <c r="B54" s="36"/>
      <c r="C54" s="37" t="s">
        <v>313</v>
      </c>
      <c r="D54" s="36" t="s">
        <v>359</v>
      </c>
      <c r="E54" s="37" t="s">
        <v>313</v>
      </c>
      <c r="F54" s="86" t="s">
        <v>395</v>
      </c>
    </row>
    <row r="55" spans="1:7" x14ac:dyDescent="0.2">
      <c r="A55" s="69" t="s">
        <v>270</v>
      </c>
      <c r="B55" s="43" t="s">
        <v>201</v>
      </c>
      <c r="C55" s="41" t="s">
        <v>313</v>
      </c>
      <c r="D55" s="40" t="s">
        <v>359</v>
      </c>
      <c r="E55" s="41" t="s">
        <v>313</v>
      </c>
      <c r="F55" s="54" t="s">
        <v>396</v>
      </c>
    </row>
    <row r="56" spans="1:7" ht="16" thickBot="1" x14ac:dyDescent="0.25">
      <c r="A56" s="113" t="s">
        <v>204</v>
      </c>
      <c r="B56" s="71" t="s">
        <v>203</v>
      </c>
      <c r="C56" s="103" t="s">
        <v>313</v>
      </c>
      <c r="D56" s="73" t="s">
        <v>359</v>
      </c>
      <c r="E56" s="103" t="s">
        <v>313</v>
      </c>
      <c r="F56" s="104"/>
    </row>
    <row r="57" spans="1:7" s="3" customFormat="1" ht="10.5" customHeight="1" thickBot="1" x14ac:dyDescent="0.25">
      <c r="A57" s="47"/>
      <c r="B57" s="43"/>
      <c r="C57" s="44"/>
      <c r="D57" s="43"/>
      <c r="E57" s="44"/>
      <c r="F57" s="43"/>
      <c r="G57" s="27"/>
    </row>
    <row r="58" spans="1:7" x14ac:dyDescent="0.2">
      <c r="A58" s="98" t="s">
        <v>358</v>
      </c>
      <c r="B58" s="99"/>
      <c r="C58" s="100"/>
      <c r="D58" s="99"/>
      <c r="E58" s="100"/>
      <c r="F58" s="101"/>
    </row>
    <row r="59" spans="1:7" x14ac:dyDescent="0.2">
      <c r="A59" s="53" t="s">
        <v>349</v>
      </c>
      <c r="B59" s="40"/>
      <c r="C59" s="41"/>
      <c r="D59" s="40" t="s">
        <v>359</v>
      </c>
      <c r="E59" s="41" t="s">
        <v>313</v>
      </c>
      <c r="F59" s="54"/>
    </row>
    <row r="60" spans="1:7" x14ac:dyDescent="0.2">
      <c r="A60" s="55" t="s">
        <v>350</v>
      </c>
      <c r="B60" s="35"/>
      <c r="C60" s="94"/>
      <c r="D60" s="35" t="s">
        <v>359</v>
      </c>
      <c r="E60" s="94" t="s">
        <v>313</v>
      </c>
      <c r="F60" s="97"/>
    </row>
    <row r="61" spans="1:7" ht="32" x14ac:dyDescent="0.2">
      <c r="A61" s="93" t="s">
        <v>77</v>
      </c>
      <c r="B61" s="43"/>
      <c r="C61" s="44"/>
      <c r="D61" s="43" t="s">
        <v>359</v>
      </c>
      <c r="E61" s="44" t="s">
        <v>313</v>
      </c>
      <c r="F61" s="68" t="s">
        <v>404</v>
      </c>
    </row>
    <row r="62" spans="1:7" x14ac:dyDescent="0.2">
      <c r="A62" s="55" t="s">
        <v>385</v>
      </c>
      <c r="B62" s="35" t="s">
        <v>424</v>
      </c>
      <c r="C62" s="94" t="s">
        <v>313</v>
      </c>
      <c r="D62" s="35" t="s">
        <v>359</v>
      </c>
      <c r="E62" s="94" t="s">
        <v>313</v>
      </c>
      <c r="F62" s="97" t="s">
        <v>406</v>
      </c>
    </row>
    <row r="63" spans="1:7" x14ac:dyDescent="0.2">
      <c r="A63" s="53" t="s">
        <v>88</v>
      </c>
      <c r="B63" s="40"/>
      <c r="C63" s="41" t="s">
        <v>313</v>
      </c>
      <c r="D63" s="40" t="s">
        <v>359</v>
      </c>
      <c r="E63" s="41" t="s">
        <v>313</v>
      </c>
      <c r="F63" s="54" t="s">
        <v>408</v>
      </c>
    </row>
    <row r="64" spans="1:7" x14ac:dyDescent="0.2">
      <c r="A64" s="55" t="s">
        <v>351</v>
      </c>
      <c r="B64" s="35" t="s">
        <v>104</v>
      </c>
      <c r="C64" s="94"/>
      <c r="D64" s="35" t="s">
        <v>359</v>
      </c>
      <c r="E64" s="94" t="s">
        <v>313</v>
      </c>
      <c r="F64" s="97"/>
    </row>
    <row r="65" spans="1:7" x14ac:dyDescent="0.2">
      <c r="A65" s="53" t="s">
        <v>409</v>
      </c>
      <c r="B65" s="40" t="s">
        <v>109</v>
      </c>
      <c r="C65" s="41"/>
      <c r="D65" s="40" t="s">
        <v>359</v>
      </c>
      <c r="E65" s="41" t="s">
        <v>313</v>
      </c>
      <c r="F65" s="54" t="s">
        <v>396</v>
      </c>
    </row>
    <row r="66" spans="1:7" ht="16" x14ac:dyDescent="0.2">
      <c r="A66" s="96" t="s">
        <v>110</v>
      </c>
      <c r="B66" s="36" t="s">
        <v>191</v>
      </c>
      <c r="C66" s="37" t="s">
        <v>313</v>
      </c>
      <c r="D66" s="36" t="s">
        <v>418</v>
      </c>
      <c r="E66" s="37" t="s">
        <v>313</v>
      </c>
      <c r="F66" s="109" t="s">
        <v>419</v>
      </c>
    </row>
    <row r="67" spans="1:7" x14ac:dyDescent="0.2">
      <c r="A67" s="53" t="s">
        <v>119</v>
      </c>
      <c r="B67" s="40"/>
      <c r="C67" s="41"/>
      <c r="D67" s="40" t="s">
        <v>359</v>
      </c>
      <c r="E67" s="41" t="s">
        <v>313</v>
      </c>
      <c r="F67" s="54" t="s">
        <v>396</v>
      </c>
    </row>
    <row r="68" spans="1:7" x14ac:dyDescent="0.2">
      <c r="A68" s="55" t="s">
        <v>352</v>
      </c>
      <c r="B68" s="35"/>
      <c r="C68" s="94"/>
      <c r="D68" s="35" t="s">
        <v>359</v>
      </c>
      <c r="E68" s="94" t="s">
        <v>313</v>
      </c>
      <c r="F68" s="97"/>
    </row>
    <row r="69" spans="1:7" x14ac:dyDescent="0.2">
      <c r="A69" s="95" t="s">
        <v>354</v>
      </c>
      <c r="B69" s="107"/>
      <c r="C69" s="39"/>
      <c r="D69" s="107" t="s">
        <v>359</v>
      </c>
      <c r="E69" s="39" t="s">
        <v>313</v>
      </c>
      <c r="F69" s="85" t="s">
        <v>425</v>
      </c>
    </row>
    <row r="70" spans="1:7" ht="16" thickBot="1" x14ac:dyDescent="0.25">
      <c r="A70" s="102" t="s">
        <v>142</v>
      </c>
      <c r="B70" s="73"/>
      <c r="C70" s="103"/>
      <c r="D70" s="73" t="s">
        <v>359</v>
      </c>
      <c r="E70" s="103" t="s">
        <v>313</v>
      </c>
      <c r="F70" s="104" t="s">
        <v>417</v>
      </c>
    </row>
    <row r="71" spans="1:7" s="3" customFormat="1" ht="10.5" customHeight="1" thickBot="1" x14ac:dyDescent="0.25">
      <c r="A71" s="47"/>
      <c r="B71" s="43"/>
      <c r="C71" s="44"/>
      <c r="D71" s="43"/>
      <c r="E71" s="44"/>
      <c r="F71" s="43"/>
      <c r="G71" s="27"/>
    </row>
    <row r="72" spans="1:7" x14ac:dyDescent="0.2">
      <c r="A72" s="98" t="s">
        <v>355</v>
      </c>
      <c r="B72" s="99"/>
      <c r="C72" s="100"/>
      <c r="D72" s="99"/>
      <c r="E72" s="100"/>
      <c r="F72" s="101"/>
      <c r="G72" s="30"/>
    </row>
    <row r="73" spans="1:7" ht="16" x14ac:dyDescent="0.2">
      <c r="A73" s="93" t="s">
        <v>152</v>
      </c>
      <c r="B73" s="43"/>
      <c r="C73" s="44" t="s">
        <v>313</v>
      </c>
      <c r="D73" s="106" t="s">
        <v>427</v>
      </c>
      <c r="E73" s="44" t="s">
        <v>313</v>
      </c>
      <c r="F73" s="54"/>
    </row>
    <row r="74" spans="1:7" ht="16" x14ac:dyDescent="0.2">
      <c r="A74" s="96" t="s">
        <v>270</v>
      </c>
      <c r="B74" s="36"/>
      <c r="C74" s="37" t="s">
        <v>313</v>
      </c>
      <c r="D74" s="105" t="s">
        <v>435</v>
      </c>
      <c r="E74" s="37" t="s">
        <v>313</v>
      </c>
      <c r="F74" s="97"/>
    </row>
    <row r="75" spans="1:7" x14ac:dyDescent="0.2">
      <c r="A75" s="53" t="s">
        <v>475</v>
      </c>
      <c r="B75" s="40"/>
      <c r="C75" s="41" t="s">
        <v>313</v>
      </c>
      <c r="D75" s="40"/>
      <c r="E75" s="41" t="s">
        <v>313</v>
      </c>
      <c r="F75" s="85" t="s">
        <v>426</v>
      </c>
    </row>
    <row r="76" spans="1:7" x14ac:dyDescent="0.2">
      <c r="A76" s="55" t="s">
        <v>356</v>
      </c>
      <c r="B76" s="35"/>
      <c r="C76" s="94" t="s">
        <v>313</v>
      </c>
      <c r="D76" s="35" t="s">
        <v>436</v>
      </c>
      <c r="E76" s="94" t="s">
        <v>313</v>
      </c>
      <c r="F76" s="97" t="s">
        <v>420</v>
      </c>
    </row>
    <row r="77" spans="1:7" ht="16" thickBot="1" x14ac:dyDescent="0.25">
      <c r="A77" s="57" t="s">
        <v>357</v>
      </c>
      <c r="B77" s="58"/>
      <c r="C77" s="59" t="s">
        <v>313</v>
      </c>
      <c r="D77" s="58" t="s">
        <v>436</v>
      </c>
      <c r="E77" s="59" t="s">
        <v>313</v>
      </c>
      <c r="F77" s="60" t="s">
        <v>420</v>
      </c>
    </row>
    <row r="78" spans="1:7" ht="10.5" customHeight="1" thickBot="1" x14ac:dyDescent="0.25">
      <c r="A78" s="32"/>
      <c r="B78" s="30"/>
      <c r="C78" s="31"/>
      <c r="D78" s="35"/>
      <c r="E78" s="31"/>
      <c r="F78" s="30"/>
      <c r="G78" s="30"/>
    </row>
    <row r="79" spans="1:7" x14ac:dyDescent="0.2">
      <c r="A79" s="75" t="s">
        <v>479</v>
      </c>
      <c r="B79" s="76"/>
      <c r="C79" s="77"/>
      <c r="D79" s="76"/>
      <c r="E79" s="77"/>
      <c r="F79" s="78"/>
    </row>
    <row r="80" spans="1:7" x14ac:dyDescent="0.2">
      <c r="A80" s="65" t="s">
        <v>480</v>
      </c>
      <c r="B80" s="30"/>
      <c r="C80" s="31"/>
      <c r="D80" s="35"/>
      <c r="E80" s="31"/>
      <c r="F80" s="56"/>
    </row>
    <row r="81" spans="1:6" s="3" customFormat="1" ht="16" x14ac:dyDescent="0.2">
      <c r="A81" s="79" t="s">
        <v>481</v>
      </c>
      <c r="B81" s="43"/>
      <c r="C81" s="44" t="s">
        <v>313</v>
      </c>
      <c r="D81" s="45" t="s">
        <v>427</v>
      </c>
      <c r="E81" s="44" t="s">
        <v>313</v>
      </c>
      <c r="F81" s="80"/>
    </row>
    <row r="82" spans="1:6" s="3" customFormat="1" ht="16" x14ac:dyDescent="0.2">
      <c r="A82" s="81" t="s">
        <v>482</v>
      </c>
      <c r="B82" s="36"/>
      <c r="C82" s="37" t="s">
        <v>313</v>
      </c>
      <c r="D82" s="38" t="s">
        <v>427</v>
      </c>
      <c r="E82" s="37" t="s">
        <v>313</v>
      </c>
      <c r="F82" s="70"/>
    </row>
    <row r="83" spans="1:6" s="3" customFormat="1" ht="16" x14ac:dyDescent="0.2">
      <c r="A83" s="79" t="s">
        <v>483</v>
      </c>
      <c r="B83" s="43"/>
      <c r="C83" s="44" t="s">
        <v>313</v>
      </c>
      <c r="D83" s="45" t="s">
        <v>485</v>
      </c>
      <c r="E83" s="44" t="s">
        <v>313</v>
      </c>
      <c r="F83" s="63"/>
    </row>
    <row r="84" spans="1:6" s="3" customFormat="1" ht="17" thickBot="1" x14ac:dyDescent="0.25">
      <c r="A84" s="120" t="s">
        <v>484</v>
      </c>
      <c r="B84" s="71"/>
      <c r="C84" s="114" t="s">
        <v>313</v>
      </c>
      <c r="D84" s="121" t="s">
        <v>485</v>
      </c>
      <c r="E84" s="114" t="s">
        <v>313</v>
      </c>
      <c r="F84" s="122"/>
    </row>
    <row r="85" spans="1:6" s="3" customFormat="1" x14ac:dyDescent="0.2">
      <c r="A85" s="119"/>
      <c r="B85" s="36"/>
      <c r="C85" s="37"/>
      <c r="D85" s="38"/>
      <c r="E85" s="37"/>
      <c r="F85" s="29"/>
    </row>
    <row r="86" spans="1:6" s="3" customFormat="1" x14ac:dyDescent="0.2">
      <c r="A86" s="119"/>
      <c r="B86" s="36"/>
      <c r="C86" s="37"/>
      <c r="D86" s="38"/>
      <c r="E86" s="37"/>
      <c r="F86" s="29"/>
    </row>
    <row r="87" spans="1:6" x14ac:dyDescent="0.2">
      <c r="A87" s="123" t="s">
        <v>437</v>
      </c>
      <c r="B87" s="124"/>
      <c r="C87" s="125"/>
      <c r="D87" s="124"/>
      <c r="E87" s="125"/>
      <c r="F87" s="124"/>
    </row>
    <row r="88" spans="1:6" x14ac:dyDescent="0.2">
      <c r="A88" t="s">
        <v>293</v>
      </c>
      <c r="D88" t="s">
        <v>447</v>
      </c>
      <c r="F88" t="s">
        <v>438</v>
      </c>
    </row>
    <row r="89" spans="1:6" x14ac:dyDescent="0.2">
      <c r="A89" s="118" t="s">
        <v>159</v>
      </c>
      <c r="B89" s="118"/>
      <c r="C89" s="126"/>
      <c r="D89" s="118"/>
      <c r="E89" s="126"/>
      <c r="F89" s="118" t="s">
        <v>490</v>
      </c>
    </row>
    <row r="90" spans="1:6" x14ac:dyDescent="0.2">
      <c r="A90" t="s">
        <v>271</v>
      </c>
      <c r="D90" t="s">
        <v>476</v>
      </c>
      <c r="F90" t="s">
        <v>477</v>
      </c>
    </row>
    <row r="92" spans="1:6" x14ac:dyDescent="0.2">
      <c r="A92" s="116" t="s">
        <v>478</v>
      </c>
    </row>
    <row r="93" spans="1:6" x14ac:dyDescent="0.2">
      <c r="A93" t="s">
        <v>120</v>
      </c>
    </row>
    <row r="94" spans="1:6" x14ac:dyDescent="0.2">
      <c r="A94" t="s">
        <v>48</v>
      </c>
    </row>
    <row r="95" spans="1:6" x14ac:dyDescent="0.2">
      <c r="A95" t="s">
        <v>63</v>
      </c>
    </row>
    <row r="96" spans="1:6" x14ac:dyDescent="0.2">
      <c r="A96" t="s">
        <v>474</v>
      </c>
    </row>
    <row r="97" spans="1:6" x14ac:dyDescent="0.2">
      <c r="A97" s="117" t="s">
        <v>262</v>
      </c>
    </row>
    <row r="98" spans="1:6" x14ac:dyDescent="0.2">
      <c r="A98" t="s">
        <v>381</v>
      </c>
    </row>
    <row r="99" spans="1:6" x14ac:dyDescent="0.2">
      <c r="A99" t="s">
        <v>200</v>
      </c>
    </row>
    <row r="100" spans="1:6" x14ac:dyDescent="0.2">
      <c r="A100" t="s">
        <v>244</v>
      </c>
    </row>
    <row r="101" spans="1:6" x14ac:dyDescent="0.2">
      <c r="A101" t="s">
        <v>174</v>
      </c>
    </row>
    <row r="102" spans="1:6" x14ac:dyDescent="0.2">
      <c r="A102" t="s">
        <v>203</v>
      </c>
    </row>
    <row r="104" spans="1:6" x14ac:dyDescent="0.2">
      <c r="A104" s="123" t="s">
        <v>566</v>
      </c>
      <c r="B104" s="124"/>
      <c r="C104" s="125"/>
      <c r="D104" s="124"/>
      <c r="E104" s="125"/>
      <c r="F104" s="124"/>
    </row>
    <row r="105" spans="1:6" x14ac:dyDescent="0.2">
      <c r="A105" t="s">
        <v>568</v>
      </c>
      <c r="F105" t="s">
        <v>567</v>
      </c>
    </row>
  </sheetData>
  <pageMargins left="0.25" right="0.25"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46"/>
  <sheetViews>
    <sheetView workbookViewId="0">
      <selection activeCell="C37" sqref="C37"/>
    </sheetView>
  </sheetViews>
  <sheetFormatPr baseColWidth="10" defaultColWidth="8.83203125" defaultRowHeight="15" x14ac:dyDescent="0.2"/>
  <cols>
    <col min="1" max="1" width="47.1640625" bestFit="1" customWidth="1"/>
    <col min="2" max="2" width="26" bestFit="1" customWidth="1"/>
  </cols>
  <sheetData>
    <row r="3" spans="1:2" x14ac:dyDescent="0.2">
      <c r="A3" s="22" t="s">
        <v>273</v>
      </c>
      <c r="B3" t="s">
        <v>275</v>
      </c>
    </row>
    <row r="4" spans="1:2" x14ac:dyDescent="0.2">
      <c r="A4" s="23" t="s">
        <v>108</v>
      </c>
      <c r="B4" s="21"/>
    </row>
    <row r="5" spans="1:2" x14ac:dyDescent="0.2">
      <c r="A5" s="23" t="s">
        <v>362</v>
      </c>
      <c r="B5" s="21">
        <v>12</v>
      </c>
    </row>
    <row r="6" spans="1:2" x14ac:dyDescent="0.2">
      <c r="A6" s="23" t="s">
        <v>16</v>
      </c>
      <c r="B6" s="21">
        <v>8</v>
      </c>
    </row>
    <row r="7" spans="1:2" x14ac:dyDescent="0.2">
      <c r="A7" s="23" t="s">
        <v>293</v>
      </c>
      <c r="B7" s="21">
        <v>37</v>
      </c>
    </row>
    <row r="8" spans="1:2" x14ac:dyDescent="0.2">
      <c r="A8" s="23" t="s">
        <v>119</v>
      </c>
      <c r="B8" s="21">
        <v>4</v>
      </c>
    </row>
    <row r="9" spans="1:2" x14ac:dyDescent="0.2">
      <c r="A9" s="23" t="s">
        <v>160</v>
      </c>
      <c r="B9" s="21">
        <v>15</v>
      </c>
    </row>
    <row r="10" spans="1:2" x14ac:dyDescent="0.2">
      <c r="A10" s="23" t="s">
        <v>206</v>
      </c>
      <c r="B10" s="21">
        <v>7</v>
      </c>
    </row>
    <row r="11" spans="1:2" x14ac:dyDescent="0.2">
      <c r="A11" s="23" t="s">
        <v>569</v>
      </c>
      <c r="B11" s="21">
        <v>27</v>
      </c>
    </row>
    <row r="12" spans="1:2" x14ac:dyDescent="0.2">
      <c r="A12" s="23" t="s">
        <v>77</v>
      </c>
      <c r="B12" s="21">
        <v>9</v>
      </c>
    </row>
    <row r="13" spans="1:2" x14ac:dyDescent="0.2">
      <c r="A13" s="23" t="s">
        <v>352</v>
      </c>
      <c r="B13" s="21">
        <v>7</v>
      </c>
    </row>
    <row r="14" spans="1:2" x14ac:dyDescent="0.2">
      <c r="A14" s="23" t="s">
        <v>214</v>
      </c>
      <c r="B14" s="21">
        <v>12</v>
      </c>
    </row>
    <row r="15" spans="1:2" x14ac:dyDescent="0.2">
      <c r="A15" s="23" t="s">
        <v>272</v>
      </c>
      <c r="B15" s="21">
        <v>7</v>
      </c>
    </row>
    <row r="16" spans="1:2" x14ac:dyDescent="0.2">
      <c r="A16" s="23" t="s">
        <v>228</v>
      </c>
      <c r="B16" s="21">
        <v>9</v>
      </c>
    </row>
    <row r="17" spans="1:2" x14ac:dyDescent="0.2">
      <c r="A17" s="23" t="s">
        <v>142</v>
      </c>
      <c r="B17" s="21">
        <v>10</v>
      </c>
    </row>
    <row r="18" spans="1:2" x14ac:dyDescent="0.2">
      <c r="A18" s="23" t="s">
        <v>237</v>
      </c>
      <c r="B18" s="21">
        <v>6</v>
      </c>
    </row>
    <row r="19" spans="1:2" x14ac:dyDescent="0.2">
      <c r="A19" s="23" t="s">
        <v>271</v>
      </c>
      <c r="B19" s="21">
        <v>2</v>
      </c>
    </row>
    <row r="20" spans="1:2" x14ac:dyDescent="0.2">
      <c r="A20" s="23" t="s">
        <v>152</v>
      </c>
      <c r="B20" s="21">
        <v>8</v>
      </c>
    </row>
    <row r="21" spans="1:2" x14ac:dyDescent="0.2">
      <c r="A21" s="23" t="s">
        <v>86</v>
      </c>
      <c r="B21" s="21">
        <v>11</v>
      </c>
    </row>
    <row r="22" spans="1:2" x14ac:dyDescent="0.2">
      <c r="A22" s="23" t="s">
        <v>174</v>
      </c>
      <c r="B22" s="21">
        <v>4</v>
      </c>
    </row>
    <row r="23" spans="1:2" x14ac:dyDescent="0.2">
      <c r="A23" s="23" t="s">
        <v>33</v>
      </c>
      <c r="B23" s="21">
        <v>5</v>
      </c>
    </row>
    <row r="24" spans="1:2" x14ac:dyDescent="0.2">
      <c r="A24" s="23" t="s">
        <v>289</v>
      </c>
      <c r="B24" s="21">
        <v>13</v>
      </c>
    </row>
    <row r="25" spans="1:2" x14ac:dyDescent="0.2">
      <c r="A25" s="23" t="s">
        <v>204</v>
      </c>
      <c r="B25" s="21">
        <v>2</v>
      </c>
    </row>
    <row r="26" spans="1:2" x14ac:dyDescent="0.2">
      <c r="A26" s="23" t="s">
        <v>17</v>
      </c>
      <c r="B26" s="21">
        <v>6</v>
      </c>
    </row>
    <row r="27" spans="1:2" x14ac:dyDescent="0.2">
      <c r="A27" s="23" t="s">
        <v>190</v>
      </c>
      <c r="B27" s="21">
        <v>8</v>
      </c>
    </row>
    <row r="28" spans="1:2" x14ac:dyDescent="0.2">
      <c r="A28" s="23" t="s">
        <v>123</v>
      </c>
      <c r="B28" s="21">
        <v>19</v>
      </c>
    </row>
    <row r="29" spans="1:2" x14ac:dyDescent="0.2">
      <c r="A29" s="23" t="s">
        <v>356</v>
      </c>
      <c r="B29" s="21">
        <v>12</v>
      </c>
    </row>
    <row r="30" spans="1:2" x14ac:dyDescent="0.2">
      <c r="A30" s="23" t="s">
        <v>121</v>
      </c>
      <c r="B30" s="21"/>
    </row>
    <row r="31" spans="1:2" x14ac:dyDescent="0.2">
      <c r="A31" s="23" t="s">
        <v>508</v>
      </c>
      <c r="B31" s="21">
        <v>17</v>
      </c>
    </row>
    <row r="32" spans="1:2" x14ac:dyDescent="0.2">
      <c r="A32" s="23" t="s">
        <v>269</v>
      </c>
      <c r="B32" s="21"/>
    </row>
    <row r="33" spans="1:2" x14ac:dyDescent="0.2">
      <c r="A33" s="23" t="s">
        <v>72</v>
      </c>
      <c r="B33" s="21">
        <v>8</v>
      </c>
    </row>
    <row r="34" spans="1:2" x14ac:dyDescent="0.2">
      <c r="A34" s="23" t="s">
        <v>599</v>
      </c>
      <c r="B34" s="21">
        <v>10</v>
      </c>
    </row>
    <row r="35" spans="1:2" x14ac:dyDescent="0.2">
      <c r="A35" s="23" t="s">
        <v>326</v>
      </c>
      <c r="B35" s="21">
        <v>10</v>
      </c>
    </row>
    <row r="36" spans="1:2" x14ac:dyDescent="0.2">
      <c r="A36" s="23" t="s">
        <v>611</v>
      </c>
      <c r="B36" s="21">
        <v>5</v>
      </c>
    </row>
    <row r="37" spans="1:2" x14ac:dyDescent="0.2">
      <c r="A37" s="23" t="s">
        <v>270</v>
      </c>
      <c r="B37" s="21"/>
    </row>
    <row r="38" spans="1:2" x14ac:dyDescent="0.2">
      <c r="A38" s="23" t="s">
        <v>50</v>
      </c>
      <c r="B38" s="21">
        <v>5</v>
      </c>
    </row>
    <row r="39" spans="1:2" x14ac:dyDescent="0.2">
      <c r="A39" s="23" t="s">
        <v>89</v>
      </c>
      <c r="B39" s="21">
        <v>18</v>
      </c>
    </row>
    <row r="40" spans="1:2" x14ac:dyDescent="0.2">
      <c r="A40" s="23" t="s">
        <v>55</v>
      </c>
      <c r="B40" s="21">
        <v>9</v>
      </c>
    </row>
    <row r="41" spans="1:2" x14ac:dyDescent="0.2">
      <c r="A41" s="23" t="s">
        <v>49</v>
      </c>
      <c r="B41" s="21">
        <v>6</v>
      </c>
    </row>
    <row r="42" spans="1:2" x14ac:dyDescent="0.2">
      <c r="A42" s="23" t="s">
        <v>64</v>
      </c>
      <c r="B42" s="21">
        <v>11</v>
      </c>
    </row>
    <row r="43" spans="1:2" x14ac:dyDescent="0.2">
      <c r="A43" s="23" t="s">
        <v>103</v>
      </c>
      <c r="B43" s="21">
        <v>4</v>
      </c>
    </row>
    <row r="44" spans="1:2" x14ac:dyDescent="0.2">
      <c r="A44" s="23" t="s">
        <v>67</v>
      </c>
      <c r="B44" s="21">
        <v>8</v>
      </c>
    </row>
    <row r="45" spans="1:2" x14ac:dyDescent="0.2">
      <c r="A45" s="23" t="s">
        <v>110</v>
      </c>
      <c r="B45" s="21">
        <v>9</v>
      </c>
    </row>
    <row r="46" spans="1:2" x14ac:dyDescent="0.2">
      <c r="A46" s="23" t="s">
        <v>274</v>
      </c>
      <c r="B46" s="21">
        <v>380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Resources Requested-Mar4</vt:lpstr>
      <vt:lpstr>Validation Summary-Mar11</vt:lpstr>
      <vt:lpstr>Notes</vt:lpstr>
      <vt:lpstr>Pivot</vt:lpstr>
      <vt:lpstr>Notes!Print_Area</vt:lpstr>
      <vt:lpstr>'Validation Summary-Mar11'!Print_Area</vt:lpstr>
    </vt:vector>
  </TitlesOfParts>
  <Company>PCCD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Phonthachack</dc:creator>
  <cp:lastModifiedBy>Joseph Bay</cp:lastModifiedBy>
  <cp:lastPrinted>2019-03-04T17:55:52Z</cp:lastPrinted>
  <dcterms:created xsi:type="dcterms:W3CDTF">2019-02-19T22:09:40Z</dcterms:created>
  <dcterms:modified xsi:type="dcterms:W3CDTF">2020-01-23T23:00:38Z</dcterms:modified>
</cp:coreProperties>
</file>