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270" windowWidth="14940" windowHeight="9150" firstSheet="1" activeTab="1"/>
  </bookViews>
  <sheets>
    <sheet name="Human Resources " sheetId="4" r:id="rId1"/>
    <sheet name="Supplies" sheetId="1" r:id="rId2"/>
    <sheet name="Technology Computers" sheetId="5" r:id="rId3"/>
    <sheet name="More Tech Equipment" sheetId="8" r:id="rId4"/>
  </sheets>
  <definedNames>
    <definedName name="_xlnm.Print_Area" localSheetId="0">'Human Resources '!$A$1:$G$43</definedName>
    <definedName name="_xlnm.Print_Area" localSheetId="1">Supplies!$A$1:$F$32</definedName>
    <definedName name="_xlnm.Print_Area" localSheetId="2">'Technology Computers'!$A$1:$E$29</definedName>
    <definedName name="_xlnm.Print_Titles" localSheetId="0">'Human Resources '!$1:$4</definedName>
    <definedName name="_xlnm.Print_Titles" localSheetId="1">Supplies!$1:$4</definedName>
    <definedName name="_xlnm.Print_Titles" localSheetId="2">'Technology Computers'!$1:$4</definedName>
  </definedNames>
  <calcPr calcId="145621"/>
</workbook>
</file>

<file path=xl/calcChain.xml><?xml version="1.0" encoding="utf-8"?>
<calcChain xmlns="http://schemas.openxmlformats.org/spreadsheetml/2006/main">
  <c r="F26" i="1" l="1"/>
  <c r="F11" i="4"/>
  <c r="F10" i="4"/>
  <c r="F63" i="4"/>
  <c r="E63" i="4"/>
  <c r="G63" i="4" s="1"/>
  <c r="F62" i="4"/>
  <c r="E62" i="4"/>
  <c r="G62" i="4" s="1"/>
  <c r="F61" i="4"/>
  <c r="G61" i="4"/>
  <c r="F60" i="4"/>
  <c r="G60" i="4"/>
  <c r="F59" i="4"/>
  <c r="G59" i="4" s="1"/>
  <c r="E53" i="4"/>
  <c r="E52" i="4"/>
  <c r="E51" i="4"/>
  <c r="F7" i="4"/>
  <c r="F6" i="4"/>
  <c r="F5" i="4"/>
  <c r="F24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29" i="1" s="1"/>
  <c r="F41" i="4"/>
  <c r="F40" i="4"/>
  <c r="F39" i="4"/>
  <c r="E6" i="5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5" i="5"/>
  <c r="E26" i="5" s="1"/>
  <c r="F27" i="1"/>
  <c r="E32" i="1"/>
  <c r="C39" i="5"/>
  <c r="D39" i="5"/>
  <c r="D40" i="5"/>
  <c r="D43" i="5"/>
  <c r="E39" i="5"/>
  <c r="E40" i="5" s="1"/>
  <c r="F39" i="5"/>
  <c r="G39" i="5"/>
  <c r="H39" i="5"/>
  <c r="H43" i="5" s="1"/>
  <c r="H40" i="5"/>
  <c r="C40" i="5"/>
  <c r="C43" i="5"/>
  <c r="G40" i="5"/>
  <c r="G43" i="5" s="1"/>
  <c r="E49" i="5"/>
  <c r="E51" i="5"/>
  <c r="F49" i="5"/>
  <c r="F51" i="5"/>
  <c r="G49" i="5"/>
  <c r="G51" i="5"/>
  <c r="G42" i="8"/>
  <c r="F42" i="8"/>
  <c r="H42" i="8" s="1"/>
  <c r="I42" i="8" s="1"/>
  <c r="D42" i="8"/>
  <c r="F41" i="8"/>
  <c r="G41" i="8" s="1"/>
  <c r="D41" i="8"/>
  <c r="E41" i="8" s="1"/>
  <c r="H41" i="8"/>
  <c r="I41" i="8" s="1"/>
  <c r="H38" i="8"/>
  <c r="I38" i="8" s="1"/>
  <c r="G38" i="8"/>
  <c r="E38" i="8"/>
  <c r="H37" i="8"/>
  <c r="I37" i="8"/>
  <c r="G37" i="8"/>
  <c r="E37" i="8"/>
  <c r="H36" i="8"/>
  <c r="I36" i="8" s="1"/>
  <c r="G36" i="8"/>
  <c r="E36" i="8"/>
  <c r="H35" i="8"/>
  <c r="I35" i="8" s="1"/>
  <c r="G35" i="8"/>
  <c r="E35" i="8"/>
  <c r="H34" i="8"/>
  <c r="I34" i="8" s="1"/>
  <c r="G34" i="8"/>
  <c r="E34" i="8"/>
  <c r="H33" i="8"/>
  <c r="I33" i="8"/>
  <c r="G33" i="8"/>
  <c r="E33" i="8"/>
  <c r="H32" i="8"/>
  <c r="I32" i="8" s="1"/>
  <c r="G32" i="8"/>
  <c r="E32" i="8"/>
  <c r="H31" i="8"/>
  <c r="I31" i="8"/>
  <c r="G31" i="8"/>
  <c r="E31" i="8"/>
  <c r="H30" i="8"/>
  <c r="I30" i="8" s="1"/>
  <c r="G30" i="8"/>
  <c r="E30" i="8"/>
  <c r="H29" i="8"/>
  <c r="I29" i="8"/>
  <c r="G29" i="8"/>
  <c r="E29" i="8"/>
  <c r="H28" i="8"/>
  <c r="I28" i="8" s="1"/>
  <c r="G28" i="8"/>
  <c r="E28" i="8"/>
  <c r="H27" i="8"/>
  <c r="I27" i="8"/>
  <c r="G27" i="8"/>
  <c r="E27" i="8"/>
  <c r="H26" i="8"/>
  <c r="I26" i="8" s="1"/>
  <c r="G26" i="8"/>
  <c r="E26" i="8"/>
  <c r="H25" i="8"/>
  <c r="I25" i="8"/>
  <c r="G25" i="8"/>
  <c r="E25" i="8"/>
  <c r="H24" i="8"/>
  <c r="I24" i="8" s="1"/>
  <c r="G24" i="8"/>
  <c r="G39" i="8" s="1"/>
  <c r="E24" i="8"/>
  <c r="F15" i="8"/>
  <c r="G15" i="8"/>
  <c r="D15" i="8"/>
  <c r="E15" i="8" s="1"/>
  <c r="H12" i="8"/>
  <c r="I12" i="8"/>
  <c r="G12" i="8"/>
  <c r="E12" i="8"/>
  <c r="H11" i="8"/>
  <c r="I11" i="8" s="1"/>
  <c r="G11" i="8"/>
  <c r="E11" i="8"/>
  <c r="H10" i="8"/>
  <c r="I10" i="8"/>
  <c r="G10" i="8"/>
  <c r="E10" i="8"/>
  <c r="H9" i="8"/>
  <c r="I9" i="8" s="1"/>
  <c r="G9" i="8"/>
  <c r="E9" i="8"/>
  <c r="H8" i="8"/>
  <c r="I8" i="8"/>
  <c r="G8" i="8"/>
  <c r="E8" i="8"/>
  <c r="H7" i="8"/>
  <c r="I7" i="8" s="1"/>
  <c r="G7" i="8"/>
  <c r="E7" i="8"/>
  <c r="H6" i="8"/>
  <c r="I6" i="8"/>
  <c r="G6" i="8"/>
  <c r="E6" i="8"/>
  <c r="E13" i="8" s="1"/>
  <c r="H5" i="8"/>
  <c r="I5" i="8" s="1"/>
  <c r="I13" i="8" s="1"/>
  <c r="G5" i="8"/>
  <c r="E5" i="8"/>
  <c r="G13" i="8"/>
  <c r="G14" i="8"/>
  <c r="G17" i="8"/>
  <c r="E39" i="8"/>
  <c r="E40" i="8" s="1"/>
  <c r="H15" i="8"/>
  <c r="I15" i="8" s="1"/>
  <c r="E41" i="4"/>
  <c r="G41" i="4"/>
  <c r="E40" i="4"/>
  <c r="G40" i="4" s="1"/>
  <c r="G39" i="4"/>
  <c r="F25" i="4"/>
  <c r="E26" i="4"/>
  <c r="F26" i="4" s="1"/>
  <c r="G9" i="4"/>
  <c r="G13" i="4"/>
  <c r="G15" i="4"/>
  <c r="G16" i="4"/>
  <c r="G17" i="4"/>
  <c r="G18" i="4"/>
  <c r="G26" i="4" s="1"/>
  <c r="G19" i="4"/>
  <c r="G21" i="4"/>
  <c r="G22" i="4"/>
  <c r="G23" i="4"/>
  <c r="G24" i="4"/>
  <c r="E34" i="4"/>
  <c r="G34" i="4"/>
  <c r="E33" i="4"/>
  <c r="G33" i="4" s="1"/>
  <c r="E32" i="4"/>
  <c r="F32" i="4" s="1"/>
  <c r="G32" i="4" s="1"/>
  <c r="E31" i="4"/>
  <c r="G31" i="4"/>
  <c r="E42" i="8"/>
  <c r="I14" i="8" l="1"/>
  <c r="I17" i="8"/>
  <c r="E14" i="8"/>
  <c r="E17" i="8" s="1"/>
  <c r="F32" i="1"/>
  <c r="F30" i="1"/>
  <c r="E44" i="8"/>
  <c r="F43" i="5"/>
  <c r="E27" i="5"/>
  <c r="E29" i="5"/>
  <c r="G40" i="8"/>
  <c r="G44" i="8" s="1"/>
  <c r="I39" i="8"/>
  <c r="E43" i="5"/>
  <c r="F40" i="5"/>
  <c r="I40" i="8" l="1"/>
  <c r="I44" i="8" s="1"/>
</calcChain>
</file>

<file path=xl/sharedStrings.xml><?xml version="1.0" encoding="utf-8"?>
<sst xmlns="http://schemas.openxmlformats.org/spreadsheetml/2006/main" count="264" uniqueCount="162">
  <si>
    <t>Description</t>
  </si>
  <si>
    <t>Unit Price</t>
  </si>
  <si>
    <t>Department:</t>
  </si>
  <si>
    <t>Quantity</t>
  </si>
  <si>
    <t>TECHNOLOGY</t>
  </si>
  <si>
    <t>TOTAL</t>
  </si>
  <si>
    <t>Subtotal</t>
  </si>
  <si>
    <t>SUPPLIES/OTHER</t>
  </si>
  <si>
    <t>HUMAN RESOURCES</t>
  </si>
  <si>
    <t>Position</t>
  </si>
  <si>
    <t>Salary</t>
  </si>
  <si>
    <t>Fringe</t>
  </si>
  <si>
    <t>Type: FT, PT, hourly</t>
  </si>
  <si>
    <t xml:space="preserve">Department: </t>
  </si>
  <si>
    <t>Item #</t>
  </si>
  <si>
    <t>Hourly Rate</t>
  </si>
  <si>
    <t>Instructional Assistant  - Hourly</t>
  </si>
  <si>
    <t>Teachers Aide/Tutor - Hourly</t>
  </si>
  <si>
    <t>Annual Salary</t>
  </si>
  <si>
    <t>Annual Fringe</t>
  </si>
  <si>
    <t xml:space="preserve">Clerical Assistant - </t>
  </si>
  <si>
    <t>Staff Assistant</t>
  </si>
  <si>
    <t>Hours/Week</t>
  </si>
  <si>
    <t>Weeks</t>
  </si>
  <si>
    <t>35</t>
  </si>
  <si>
    <t>HOURLY CALCULATION WORK SHEET</t>
  </si>
  <si>
    <t>Instructor</t>
  </si>
  <si>
    <t>Clerical Assistant</t>
  </si>
  <si>
    <t>Monthly</t>
  </si>
  <si>
    <t>FULL-TIME CALCULATION WORK SHEET*</t>
  </si>
  <si>
    <t>* All salaries are  calculated at mid-range</t>
  </si>
  <si>
    <t>Item Number</t>
  </si>
  <si>
    <t>PC Laptop - 
Lenovo ThinkPad X230 12.5-inch</t>
  </si>
  <si>
    <t>Mac Laptop - 
Apple MacBook Pro 13-inch</t>
  </si>
  <si>
    <t>PC Desktop - 
Lenovo ThinkCentre M82 21.5-inch</t>
  </si>
  <si>
    <t>Mac Desktop - 
Apple iMac 21.5-inch</t>
  </si>
  <si>
    <t>PC Desktop - 
Lenovo ThinkCentre M82 24-inch</t>
  </si>
  <si>
    <t>Mac Desktop - Apple iMac 27-inch</t>
  </si>
  <si>
    <t>Computer</t>
  </si>
  <si>
    <t>Monitor</t>
  </si>
  <si>
    <t>Accessory 1</t>
  </si>
  <si>
    <t>Accessory 2</t>
  </si>
  <si>
    <t>Laptop Case</t>
  </si>
  <si>
    <t>Sales Tax</t>
  </si>
  <si>
    <t>Ext. Warranty</t>
  </si>
  <si>
    <t>CA E-Waste Fee</t>
  </si>
  <si>
    <t>Total</t>
  </si>
  <si>
    <t>Reference</t>
  </si>
  <si>
    <t>HP 21.5-inch Monitor</t>
  </si>
  <si>
    <t>HP 21.5-inch Touch Monitor</t>
  </si>
  <si>
    <t>HP 24-inch Monitor</t>
  </si>
  <si>
    <t>Vendor: EDX Information Systems</t>
  </si>
  <si>
    <t>Vendor Number: 0000729522</t>
  </si>
  <si>
    <t>Item</t>
  </si>
  <si>
    <t>Price</t>
  </si>
  <si>
    <t>Faculty Quantity</t>
  </si>
  <si>
    <t>Faculty Extended</t>
  </si>
  <si>
    <t>Campus Quantity</t>
  </si>
  <si>
    <t>Campus Extended</t>
  </si>
  <si>
    <t>Total Quantity</t>
  </si>
  <si>
    <t>Total Extended</t>
  </si>
  <si>
    <t>Quote</t>
  </si>
  <si>
    <t>Part # 2479B68, Lenovo ThinkPad L530 Notebook, Intel Core i5-2520M 2.50GHz/3.20GHz DC, 4GB RAM, 500GB HDD, DVD+/-RW, Intel Graphics, 15.6", 5-Year Warranty; Attn: Satish Attawar; End User: Vincent Koo, vkoo@peralta.edu, Berkeley City College</t>
  </si>
  <si>
    <t>EDX / PCCD</t>
  </si>
  <si>
    <t>Part # 2447JL1, Lenovo ThinkPad W530 Notebook, Intel Core i7-3610QM 2.30GHz/3.30GHz QC, 16GB RAM, 1TB HDD, DVD+/-RW, NVIDIA Graphics, 15.6", 5-Year Warranty</t>
  </si>
  <si>
    <t>Part # 23251Y0, Lenovo ThinkPad X230 Notebook, Intel Core i7-3520M 2.90GHz/3.60GHz DC, 8GB RAM, 128GB SSD, Intel Graphics, 12.5", 5-Year Warranty</t>
  </si>
  <si>
    <t>Part # 43R2476, Lenovo ThinkPad Business Topload Case, up to 15.6"</t>
  </si>
  <si>
    <t>EDX</t>
  </si>
  <si>
    <t>Part # 0A34032, Lenovo Ultraslim Plus Wireless Keyboard and Mouse</t>
  </si>
  <si>
    <t>Part # 73P5220, Lenovo Preferred Pro USB Keyboard</t>
  </si>
  <si>
    <t>Part # 06P4069, Lenovo USB Optical Mouse</t>
  </si>
  <si>
    <t>Part # 0A36188, Lenovo Wireless Laser Mouse</t>
  </si>
  <si>
    <t>Part # 0A36407, Lenovo ThinkPad Bluetooth Laser Mouse</t>
  </si>
  <si>
    <t>Part # 0A33932, Lenovo ThinkPad Ultrabase Series 3 - X230</t>
  </si>
  <si>
    <t>Part # 0A65626, Lenovo ThinkPad DVD Burner Ultrabay Slim Drive III (Compatible with Ultrabase Series 3) - X230</t>
  </si>
  <si>
    <t>Part # 0A33988, Lenovo Slim USB Portable DVD Burner - X230</t>
  </si>
  <si>
    <t>Part # 0B47091, Lenovo Mini-DisplayPort to DisplayPort Cable</t>
  </si>
  <si>
    <t>Part # XW475A4#ABA, HP ZR2240w 21.5-inch Widescreen LED Backlit LCD Monitor (1920x1080, 16:9)</t>
  </si>
  <si>
    <t>Part # XW477A4#ABA, HP ZR2440w 24-inch Widescreen LED Backlit LCD Monitor (1920x1200, 16:10)</t>
  </si>
  <si>
    <t>Sales Tax (9.00%)</t>
  </si>
  <si>
    <t>Required CA Electronic Waste Recycling Fee for 15" to &lt;35" (No Sales Tax) - L530, W530</t>
  </si>
  <si>
    <t>Required CA Electronic Waste Recycling Fee for &gt;4" to &lt;15" (No Sales Tax) - X230</t>
  </si>
  <si>
    <t>Shipping (Free)</t>
  </si>
  <si>
    <t>Stu Svcs Quantity</t>
  </si>
  <si>
    <t>Stu Svcs Extended</t>
  </si>
  <si>
    <t>Part # 2697AY5 Tower, Lenovo ThinkCentre M82 Tower, Intel Core i7-3770 3.40GHz/3.90GHz QC, 8GB RAM, 1TB HDD, DVD+/-RW, Intel Graphics, 5-Year Warranty; Attn: Satish Attawar; End User: Vincent Koo, vkoo@peralta.edu, Berkeley City College</t>
  </si>
  <si>
    <t>Part # 2697AY5 Small, Lenovo ThinkCentre M82 Small, Intel Core i7-3770 3.40GHz/3.90GHz QC, 8GB RAM, 1TB HDD, DVD+/-RW, Intel Graphics, 5-Year Warranty</t>
  </si>
  <si>
    <t>Part # 0A36538, Lenovo AMD Radeon HD 7450 1GB DisplayPort DVI-I Graphics Card with DVI to VGA Adapter - Tower, Small</t>
  </si>
  <si>
    <t>Part # 0A36537, Lenovo DisplayPort to DisplayPort Cable</t>
  </si>
  <si>
    <t>Part # 4420MB2, Lenovo ThinkVision LT2452p Wide 24-inch LED Backlit Flat Panel Monitor (1920x1200, 16:10)</t>
  </si>
  <si>
    <t>CA Electronic Waste Recycling Fee for 15" to &lt;35" (No Sales Tax) - Monitors</t>
  </si>
  <si>
    <t>See Tech Equipment Tab &gt; for info on  computers, tablets, and accessories</t>
  </si>
  <si>
    <t>http://business.officedepot.com</t>
  </si>
  <si>
    <t>Login Name: peraltapricecheck</t>
  </si>
  <si>
    <t>Password: peralta</t>
  </si>
  <si>
    <t>Website for item selection and pricing below; Please do not place orders with this Login</t>
  </si>
  <si>
    <t>Office Max is progress please visit www.officemax.com</t>
  </si>
  <si>
    <t xml:space="preserve">OFFICE MAX </t>
  </si>
  <si>
    <t>OFFICE DEPOT</t>
  </si>
  <si>
    <t>STAPLES</t>
  </si>
  <si>
    <t>Below are three vendor websites for item selection and pricing information:</t>
  </si>
  <si>
    <r>
      <rPr>
        <sz val="10"/>
        <color indexed="8"/>
        <rFont val="Arial"/>
        <family val="2"/>
      </rPr>
      <t>Customer Login at</t>
    </r>
    <r>
      <rPr>
        <u/>
        <sz val="10"/>
        <color indexed="12"/>
        <rFont val="Arial"/>
        <family val="2"/>
      </rPr>
      <t xml:space="preserve"> www.order.staplesadvantage.com</t>
    </r>
  </si>
  <si>
    <t>USER ID: youremail@peralta.edu</t>
  </si>
  <si>
    <t>Password: staples</t>
  </si>
  <si>
    <t>SUBTOTAL</t>
  </si>
  <si>
    <t>SHIPPING</t>
  </si>
  <si>
    <t>TAX at 9.25%</t>
  </si>
  <si>
    <t>Vendor</t>
  </si>
  <si>
    <t>FT</t>
  </si>
  <si>
    <t>Librarian</t>
  </si>
  <si>
    <t>PT</t>
  </si>
  <si>
    <t>Library Tech</t>
  </si>
  <si>
    <t>Library Tech 6 hours a week</t>
  </si>
  <si>
    <t>student workers  61 hours a week</t>
  </si>
  <si>
    <t>monitor</t>
  </si>
  <si>
    <t>laser printer for reference desk</t>
  </si>
  <si>
    <t>?</t>
  </si>
  <si>
    <t>additional funding for database subscriptions</t>
  </si>
  <si>
    <t>Maintain or expand chromebook collection</t>
  </si>
  <si>
    <t>OfficeMax</t>
  </si>
  <si>
    <t>Read Right by Advantus OneStep ® CRT Screen Cleaning Pads Item #: S6RR1309</t>
  </si>
  <si>
    <t>OfficeMax Recycled Manila File Folders - 1/3-Cut  Item #: F1OM97182</t>
  </si>
  <si>
    <t>OfficeMax Color File Folders Item #: F1OM97666</t>
  </si>
  <si>
    <t>OfficeMax Black Binder Clips  Item #: H4OM99276</t>
  </si>
  <si>
    <t>Stanley Bostitch B8E Durable Electric Stapler  Item #: H1B8E-VALUE</t>
  </si>
  <si>
    <t>OfficeMax Standard Staples 210 Item #: H1OM99216</t>
  </si>
  <si>
    <t>Bic Velocity® Retractable Gel Ink Pens Item #: N1RLC11BK</t>
  </si>
  <si>
    <t>Dixon PENCIL GOLF YW 144/BX Item #: N514998</t>
  </si>
  <si>
    <t xml:space="preserve">Brother P-Touch® PT-2730 PC-Connectable Simply Professional Labeling System Item #: Q8PT-2730
</t>
  </si>
  <si>
    <t>Just Basics Round Ring Economy View Binder Item #: L2OM02792</t>
  </si>
  <si>
    <t>Clorox Green Works Wipes Item #: W330655</t>
  </si>
  <si>
    <t>Disinfecting Spray Cleaner  Item #: W322810</t>
  </si>
  <si>
    <t>GOJO Purell® Hand Sanitizer Item #: W33023-12</t>
  </si>
  <si>
    <t>Kimberly-Clark Kleenex® Facial Tissue - Signal Feature - Boutique Box Item #: W521271</t>
  </si>
  <si>
    <t xml:space="preserve"> Recycled Paper Towel Rolls  Item #: W513737</t>
  </si>
  <si>
    <t>OfficeMax Desktop Copyholder  Item #: E6OM01070</t>
  </si>
  <si>
    <t>3M Scotch Thermal Laminating Pouches - Letter  Item #: L2TP3854-200</t>
  </si>
  <si>
    <t>FedEx Office</t>
  </si>
  <si>
    <t xml:space="preserve">Custom Decals for Chromebooks </t>
  </si>
  <si>
    <t>PT librarian Summer</t>
  </si>
  <si>
    <t>Student workers summer</t>
  </si>
  <si>
    <t>Part-Time Library Technician II</t>
  </si>
  <si>
    <t>6</t>
  </si>
  <si>
    <t>Student Workers</t>
  </si>
  <si>
    <t>60</t>
  </si>
  <si>
    <t xml:space="preserve">Part-Time Librarians </t>
  </si>
  <si>
    <t>PT Librarians for summer</t>
  </si>
  <si>
    <t>Student workers for summer</t>
  </si>
  <si>
    <t>Part-Time Librarians(for LIS 80 and 85)</t>
  </si>
  <si>
    <t>? Number of units undetermined</t>
  </si>
  <si>
    <t xml:space="preserve">Librarian </t>
  </si>
  <si>
    <t xml:space="preserve">Technician </t>
  </si>
  <si>
    <t>Membership dues</t>
  </si>
  <si>
    <t>CCL</t>
  </si>
  <si>
    <t>Licencing fees traditionally paid by district</t>
  </si>
  <si>
    <t>OCLC/Innovative</t>
  </si>
  <si>
    <t>Librarians 20 hours a week</t>
  </si>
  <si>
    <t>photocopiers</t>
  </si>
  <si>
    <t>Sharpie Accent® Liquid Pen-Style Highlighters, 10-Color Set Item #: N224415PP</t>
  </si>
  <si>
    <t>Demco</t>
  </si>
  <si>
    <t>Scotch® 845 Book Tape Value Pack Item #: WS12129810</t>
  </si>
  <si>
    <t>Table and chairs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</si>
</sst>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\(&quot;$&quot;#,##0.00\)"/>
    <numFmt numFmtId="165" formatCode="&quot;$&quot;#,##0.00"/>
  </numFmts>
  <fonts count="32" x14ac:knownFonts="1">
    <font>
      <sz val="10"/>
      <name val="Arial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1"/>
      <color indexed="9"/>
      <name val="Calibri"/>
      <family val="2"/>
    </font>
    <font>
      <b/>
      <sz val="18"/>
      <color indexed="8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9"/>
      <name val="Calibri"/>
      <family val="2"/>
    </font>
    <font>
      <b/>
      <sz val="10"/>
      <name val="Calibri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b/>
      <sz val="12"/>
      <name val="Calibri"/>
      <family val="2"/>
    </font>
    <font>
      <sz val="10"/>
      <color indexed="9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u/>
      <sz val="10"/>
      <color indexed="12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b/>
      <sz val="10"/>
      <name val="Arial"/>
      <family val="2"/>
    </font>
    <font>
      <sz val="8"/>
      <name val="Arial"/>
    </font>
    <font>
      <sz val="10"/>
      <name val="Calibri"/>
      <family val="2"/>
    </font>
    <font>
      <sz val="10"/>
      <color indexed="9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u/>
      <sz val="10"/>
      <color theme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32">
    <border>
      <left/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 applyNumberFormat="0" applyFont="0" applyFill="0" applyBorder="0" applyAlignment="0" applyProtection="0"/>
    <xf numFmtId="44" fontId="7" fillId="0" borderId="0" applyFont="0" applyFill="0" applyBorder="0" applyAlignment="0" applyProtection="0"/>
    <xf numFmtId="0" fontId="31" fillId="0" borderId="0" applyNumberFormat="0" applyFill="0" applyBorder="0" applyAlignment="0" applyProtection="0">
      <alignment vertical="top"/>
      <protection locked="0"/>
    </xf>
  </cellStyleXfs>
  <cellXfs count="234">
    <xf numFmtId="0" fontId="0" fillId="0" borderId="0" xfId="0" applyNumberFormat="1" applyFont="1" applyFill="1" applyBorder="1" applyAlignment="1"/>
    <xf numFmtId="0" fontId="2" fillId="0" borderId="0" xfId="0" applyNumberFormat="1" applyFont="1" applyFill="1" applyBorder="1" applyAlignment="1"/>
    <xf numFmtId="0" fontId="2" fillId="0" borderId="1" xfId="0" applyNumberFormat="1" applyFont="1" applyFill="1" applyBorder="1" applyAlignment="1"/>
    <xf numFmtId="0" fontId="2" fillId="0" borderId="2" xfId="0" applyNumberFormat="1" applyFont="1" applyFill="1" applyBorder="1" applyAlignment="1"/>
    <xf numFmtId="164" fontId="2" fillId="0" borderId="2" xfId="0" applyNumberFormat="1" applyFont="1" applyFill="1" applyBorder="1" applyAlignment="1"/>
    <xf numFmtId="164" fontId="2" fillId="0" borderId="3" xfId="0" applyNumberFormat="1" applyFont="1" applyFill="1" applyBorder="1" applyAlignment="1"/>
    <xf numFmtId="0" fontId="3" fillId="2" borderId="4" xfId="0" applyNumberFormat="1" applyFont="1" applyFill="1" applyBorder="1" applyAlignment="1">
      <alignment horizontal="center" vertical="center" wrapText="1"/>
    </xf>
    <xf numFmtId="0" fontId="4" fillId="2" borderId="4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/>
    </xf>
    <xf numFmtId="0" fontId="2" fillId="0" borderId="2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2" fillId="0" borderId="5" xfId="0" applyNumberFormat="1" applyFont="1" applyFill="1" applyBorder="1" applyAlignment="1">
      <alignment horizontal="center"/>
    </xf>
    <xf numFmtId="0" fontId="2" fillId="0" borderId="6" xfId="0" applyNumberFormat="1" applyFont="1" applyFill="1" applyBorder="1" applyAlignment="1"/>
    <xf numFmtId="164" fontId="2" fillId="0" borderId="6" xfId="0" applyNumberFormat="1" applyFont="1" applyFill="1" applyBorder="1" applyAlignment="1"/>
    <xf numFmtId="0" fontId="2" fillId="0" borderId="7" xfId="0" applyNumberFormat="1" applyFont="1" applyFill="1" applyBorder="1" applyAlignment="1">
      <alignment horizontal="center"/>
    </xf>
    <xf numFmtId="0" fontId="2" fillId="0" borderId="7" xfId="0" applyNumberFormat="1" applyFont="1" applyFill="1" applyBorder="1" applyAlignment="1"/>
    <xf numFmtId="4" fontId="5" fillId="2" borderId="4" xfId="0" applyNumberFormat="1" applyFont="1" applyFill="1" applyBorder="1" applyAlignment="1">
      <alignment horizontal="center" vertical="center" wrapText="1"/>
    </xf>
    <xf numFmtId="0" fontId="5" fillId="2" borderId="4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/>
    </xf>
    <xf numFmtId="165" fontId="2" fillId="0" borderId="7" xfId="0" applyNumberFormat="1" applyFont="1" applyFill="1" applyBorder="1" applyAlignment="1"/>
    <xf numFmtId="165" fontId="2" fillId="0" borderId="3" xfId="0" applyNumberFormat="1" applyFont="1" applyFill="1" applyBorder="1" applyAlignment="1"/>
    <xf numFmtId="165" fontId="2" fillId="0" borderId="2" xfId="0" applyNumberFormat="1" applyFont="1" applyFill="1" applyBorder="1" applyAlignment="1"/>
    <xf numFmtId="165" fontId="2" fillId="0" borderId="6" xfId="0" applyNumberFormat="1" applyFont="1" applyFill="1" applyBorder="1" applyAlignment="1"/>
    <xf numFmtId="165" fontId="3" fillId="2" borderId="4" xfId="0" applyNumberFormat="1" applyFont="1" applyFill="1" applyBorder="1" applyAlignment="1">
      <alignment horizontal="center" vertical="center" wrapText="1"/>
    </xf>
    <xf numFmtId="165" fontId="5" fillId="2" borderId="4" xfId="0" applyNumberFormat="1" applyFont="1" applyFill="1" applyBorder="1" applyAlignment="1">
      <alignment horizontal="center" vertical="center" wrapText="1"/>
    </xf>
    <xf numFmtId="0" fontId="11" fillId="0" borderId="7" xfId="0" applyNumberFormat="1" applyFont="1" applyFill="1" applyBorder="1" applyAlignment="1">
      <alignment horizontal="center"/>
    </xf>
    <xf numFmtId="0" fontId="11" fillId="0" borderId="7" xfId="0" applyNumberFormat="1" applyFont="1" applyFill="1" applyBorder="1" applyAlignment="1"/>
    <xf numFmtId="164" fontId="11" fillId="0" borderId="7" xfId="0" applyNumberFormat="1" applyFont="1" applyFill="1" applyBorder="1" applyAlignment="1"/>
    <xf numFmtId="165" fontId="11" fillId="0" borderId="7" xfId="0" applyNumberFormat="1" applyFont="1" applyFill="1" applyBorder="1" applyAlignment="1">
      <alignment horizontal="right"/>
    </xf>
    <xf numFmtId="165" fontId="11" fillId="0" borderId="7" xfId="0" applyNumberFormat="1" applyFont="1" applyFill="1" applyBorder="1" applyAlignment="1"/>
    <xf numFmtId="0" fontId="11" fillId="3" borderId="7" xfId="0" applyNumberFormat="1" applyFont="1" applyFill="1" applyBorder="1" applyAlignment="1">
      <alignment horizontal="center"/>
    </xf>
    <xf numFmtId="0" fontId="11" fillId="3" borderId="7" xfId="0" applyNumberFormat="1" applyFont="1" applyFill="1" applyBorder="1" applyAlignment="1"/>
    <xf numFmtId="165" fontId="11" fillId="3" borderId="7" xfId="0" applyNumberFormat="1" applyFont="1" applyFill="1" applyBorder="1" applyAlignment="1">
      <alignment horizontal="right"/>
    </xf>
    <xf numFmtId="165" fontId="11" fillId="3" borderId="7" xfId="0" applyNumberFormat="1" applyFont="1" applyFill="1" applyBorder="1" applyAlignment="1"/>
    <xf numFmtId="0" fontId="12" fillId="4" borderId="7" xfId="0" applyNumberFormat="1" applyFont="1" applyFill="1" applyBorder="1" applyAlignment="1">
      <alignment horizontal="center" vertical="center" wrapText="1"/>
    </xf>
    <xf numFmtId="0" fontId="14" fillId="0" borderId="0" xfId="0" applyNumberFormat="1" applyFont="1" applyFill="1" applyBorder="1" applyAlignment="1">
      <alignment horizontal="center" vertical="center" wrapText="1"/>
    </xf>
    <xf numFmtId="0" fontId="15" fillId="0" borderId="0" xfId="0" applyNumberFormat="1" applyFont="1" applyFill="1" applyBorder="1" applyAlignment="1">
      <alignment horizontal="center" vertical="center" wrapText="1"/>
    </xf>
    <xf numFmtId="4" fontId="15" fillId="0" borderId="0" xfId="0" applyNumberFormat="1" applyFont="1" applyFill="1" applyBorder="1" applyAlignment="1">
      <alignment horizontal="center" vertical="center" wrapText="1"/>
    </xf>
    <xf numFmtId="0" fontId="15" fillId="0" borderId="0" xfId="0" applyNumberFormat="1" applyFont="1" applyFill="1" applyBorder="1" applyAlignment="1">
      <alignment horizontal="right" vertical="center" wrapText="1"/>
    </xf>
    <xf numFmtId="0" fontId="11" fillId="0" borderId="0" xfId="0" applyNumberFormat="1" applyFont="1" applyFill="1" applyBorder="1" applyAlignment="1">
      <alignment horizontal="center"/>
    </xf>
    <xf numFmtId="0" fontId="10" fillId="0" borderId="0" xfId="0" applyNumberFormat="1" applyFont="1" applyFill="1" applyBorder="1" applyAlignment="1"/>
    <xf numFmtId="49" fontId="11" fillId="0" borderId="7" xfId="0" applyNumberFormat="1" applyFont="1" applyFill="1" applyBorder="1" applyAlignment="1">
      <alignment horizontal="center"/>
    </xf>
    <xf numFmtId="0" fontId="10" fillId="0" borderId="7" xfId="0" applyNumberFormat="1" applyFont="1" applyFill="1" applyBorder="1" applyAlignment="1"/>
    <xf numFmtId="0" fontId="10" fillId="0" borderId="7" xfId="0" applyNumberFormat="1" applyFont="1" applyFill="1" applyBorder="1" applyAlignment="1">
      <alignment horizontal="center"/>
    </xf>
    <xf numFmtId="0" fontId="8" fillId="3" borderId="4" xfId="0" applyNumberFormat="1" applyFont="1" applyFill="1" applyBorder="1" applyAlignment="1">
      <alignment horizontal="center" vertical="center" wrapText="1"/>
    </xf>
    <xf numFmtId="4" fontId="8" fillId="3" borderId="4" xfId="0" applyNumberFormat="1" applyFont="1" applyFill="1" applyBorder="1" applyAlignment="1">
      <alignment horizontal="center" vertical="center" wrapText="1"/>
    </xf>
    <xf numFmtId="0" fontId="16" fillId="4" borderId="7" xfId="0" applyNumberFormat="1" applyFont="1" applyFill="1" applyBorder="1" applyAlignment="1">
      <alignment horizontal="left" vertical="center" wrapText="1"/>
    </xf>
    <xf numFmtId="4" fontId="16" fillId="4" borderId="7" xfId="0" applyNumberFormat="1" applyFont="1" applyFill="1" applyBorder="1" applyAlignment="1">
      <alignment horizontal="center" vertical="center" wrapText="1"/>
    </xf>
    <xf numFmtId="165" fontId="16" fillId="4" borderId="7" xfId="0" applyNumberFormat="1" applyFont="1" applyFill="1" applyBorder="1" applyAlignment="1">
      <alignment horizontal="right" vertical="center" wrapText="1"/>
    </xf>
    <xf numFmtId="44" fontId="10" fillId="0" borderId="7" xfId="1" applyFont="1" applyFill="1" applyBorder="1" applyAlignment="1"/>
    <xf numFmtId="0" fontId="13" fillId="4" borderId="7" xfId="0" applyNumberFormat="1" applyFont="1" applyFill="1" applyBorder="1" applyAlignment="1">
      <alignment horizontal="center" vertical="center"/>
    </xf>
    <xf numFmtId="44" fontId="10" fillId="0" borderId="7" xfId="1" applyFont="1" applyFill="1" applyBorder="1" applyAlignment="1">
      <alignment horizontal="right"/>
    </xf>
    <xf numFmtId="165" fontId="10" fillId="0" borderId="0" xfId="0" applyNumberFormat="1" applyFont="1" applyFill="1" applyBorder="1" applyAlignment="1">
      <alignment horizontal="right"/>
    </xf>
    <xf numFmtId="0" fontId="13" fillId="4" borderId="8" xfId="0" applyNumberFormat="1" applyFont="1" applyFill="1" applyBorder="1" applyAlignment="1">
      <alignment horizontal="center" vertical="center" wrapText="1"/>
    </xf>
    <xf numFmtId="0" fontId="13" fillId="4" borderId="9" xfId="0" applyNumberFormat="1" applyFont="1" applyFill="1" applyBorder="1" applyAlignment="1">
      <alignment horizontal="center" vertical="center"/>
    </xf>
    <xf numFmtId="44" fontId="10" fillId="0" borderId="9" xfId="1" applyFont="1" applyFill="1" applyBorder="1" applyAlignment="1"/>
    <xf numFmtId="0" fontId="10" fillId="0" borderId="10" xfId="0" applyNumberFormat="1" applyFont="1" applyFill="1" applyBorder="1" applyAlignment="1"/>
    <xf numFmtId="0" fontId="10" fillId="0" borderId="10" xfId="0" applyNumberFormat="1" applyFont="1" applyFill="1" applyBorder="1" applyAlignment="1">
      <alignment horizontal="center"/>
    </xf>
    <xf numFmtId="44" fontId="10" fillId="0" borderId="10" xfId="1" applyFont="1" applyFill="1" applyBorder="1" applyAlignment="1">
      <alignment horizontal="right"/>
    </xf>
    <xf numFmtId="44" fontId="10" fillId="0" borderId="10" xfId="1" applyFont="1" applyFill="1" applyBorder="1" applyAlignment="1"/>
    <xf numFmtId="44" fontId="10" fillId="0" borderId="11" xfId="1" applyFont="1" applyFill="1" applyBorder="1" applyAlignment="1"/>
    <xf numFmtId="0" fontId="11" fillId="0" borderId="8" xfId="0" applyNumberFormat="1" applyFont="1" applyFill="1" applyBorder="1" applyAlignment="1">
      <alignment horizontal="center"/>
    </xf>
    <xf numFmtId="0" fontId="2" fillId="0" borderId="12" xfId="0" applyNumberFormat="1" applyFont="1" applyFill="1" applyBorder="1" applyAlignment="1">
      <alignment horizontal="center"/>
    </xf>
    <xf numFmtId="0" fontId="0" fillId="0" borderId="13" xfId="0" applyNumberFormat="1" applyFont="1" applyFill="1" applyBorder="1" applyAlignment="1"/>
    <xf numFmtId="165" fontId="0" fillId="0" borderId="13" xfId="0" applyNumberFormat="1" applyFont="1" applyFill="1" applyBorder="1" applyAlignment="1">
      <alignment horizontal="right"/>
    </xf>
    <xf numFmtId="0" fontId="0" fillId="0" borderId="14" xfId="0" applyNumberFormat="1" applyFont="1" applyFill="1" applyBorder="1" applyAlignment="1"/>
    <xf numFmtId="44" fontId="16" fillId="4" borderId="7" xfId="1" applyFont="1" applyFill="1" applyBorder="1" applyAlignment="1">
      <alignment horizontal="center" vertical="center" wrapText="1"/>
    </xf>
    <xf numFmtId="165" fontId="11" fillId="0" borderId="8" xfId="0" applyNumberFormat="1" applyFont="1" applyFill="1" applyBorder="1" applyAlignment="1">
      <alignment horizontal="right"/>
    </xf>
    <xf numFmtId="8" fontId="11" fillId="0" borderId="15" xfId="0" applyNumberFormat="1" applyFont="1" applyFill="1" applyBorder="1" applyAlignment="1">
      <alignment horizontal="right"/>
    </xf>
    <xf numFmtId="8" fontId="11" fillId="0" borderId="8" xfId="0" applyNumberFormat="1" applyFont="1" applyFill="1" applyBorder="1" applyAlignment="1">
      <alignment horizontal="right"/>
    </xf>
    <xf numFmtId="0" fontId="0" fillId="0" borderId="0" xfId="0"/>
    <xf numFmtId="0" fontId="18" fillId="0" borderId="16" xfId="0" applyNumberFormat="1" applyFont="1" applyBorder="1" applyAlignment="1">
      <alignment wrapText="1"/>
    </xf>
    <xf numFmtId="0" fontId="18" fillId="0" borderId="17" xfId="0" applyNumberFormat="1" applyFont="1" applyBorder="1" applyAlignment="1">
      <alignment wrapText="1"/>
    </xf>
    <xf numFmtId="0" fontId="18" fillId="0" borderId="18" xfId="0" applyNumberFormat="1" applyFont="1" applyBorder="1" applyAlignment="1">
      <alignment wrapText="1"/>
    </xf>
    <xf numFmtId="0" fontId="0" fillId="0" borderId="19" xfId="0" applyBorder="1"/>
    <xf numFmtId="43" fontId="0" fillId="0" borderId="0" xfId="0" applyNumberFormat="1" applyBorder="1"/>
    <xf numFmtId="43" fontId="0" fillId="0" borderId="20" xfId="0" applyNumberFormat="1" applyBorder="1"/>
    <xf numFmtId="0" fontId="18" fillId="0" borderId="19" xfId="0" applyFont="1" applyBorder="1"/>
    <xf numFmtId="43" fontId="18" fillId="0" borderId="0" xfId="0" applyNumberFormat="1" applyFont="1" applyBorder="1"/>
    <xf numFmtId="43" fontId="18" fillId="0" borderId="20" xfId="0" applyNumberFormat="1" applyFont="1" applyBorder="1"/>
    <xf numFmtId="0" fontId="0" fillId="0" borderId="19" xfId="0" applyFont="1" applyBorder="1"/>
    <xf numFmtId="43" fontId="0" fillId="0" borderId="0" xfId="0" applyNumberFormat="1" applyFont="1" applyBorder="1"/>
    <xf numFmtId="43" fontId="0" fillId="0" borderId="20" xfId="0" applyNumberFormat="1" applyFont="1" applyBorder="1"/>
    <xf numFmtId="0" fontId="0" fillId="0" borderId="19" xfId="0" applyNumberFormat="1" applyBorder="1"/>
    <xf numFmtId="0" fontId="0" fillId="0" borderId="0" xfId="0" applyNumberFormat="1" applyBorder="1"/>
    <xf numFmtId="0" fontId="0" fillId="0" borderId="20" xfId="0" applyNumberFormat="1" applyBorder="1"/>
    <xf numFmtId="0" fontId="18" fillId="0" borderId="19" xfId="0" applyNumberFormat="1" applyFont="1" applyBorder="1" applyAlignment="1">
      <alignment wrapText="1"/>
    </xf>
    <xf numFmtId="0" fontId="18" fillId="0" borderId="0" xfId="0" applyNumberFormat="1" applyFont="1" applyBorder="1" applyAlignment="1">
      <alignment wrapText="1"/>
    </xf>
    <xf numFmtId="0" fontId="18" fillId="0" borderId="20" xfId="0" applyNumberFormat="1" applyFont="1" applyBorder="1" applyAlignment="1">
      <alignment wrapText="1"/>
    </xf>
    <xf numFmtId="0" fontId="18" fillId="0" borderId="12" xfId="0" applyFont="1" applyBorder="1"/>
    <xf numFmtId="43" fontId="18" fillId="0" borderId="13" xfId="0" applyNumberFormat="1" applyFont="1" applyBorder="1"/>
    <xf numFmtId="43" fontId="18" fillId="0" borderId="14" xfId="0" applyNumberFormat="1" applyFont="1" applyBorder="1"/>
    <xf numFmtId="0" fontId="18" fillId="0" borderId="21" xfId="0" applyFont="1" applyBorder="1" applyAlignment="1">
      <alignment horizontal="center" wrapText="1"/>
    </xf>
    <xf numFmtId="1" fontId="0" fillId="0" borderId="0" xfId="0" applyNumberFormat="1" applyAlignment="1">
      <alignment horizontal="center" vertical="top"/>
    </xf>
    <xf numFmtId="0" fontId="0" fillId="0" borderId="0" xfId="0" applyAlignment="1">
      <alignment vertical="top" wrapText="1"/>
    </xf>
    <xf numFmtId="44" fontId="0" fillId="0" borderId="0" xfId="0" applyNumberFormat="1" applyAlignment="1">
      <alignment vertical="top"/>
    </xf>
    <xf numFmtId="1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1" fontId="0" fillId="0" borderId="7" xfId="0" applyNumberFormat="1" applyBorder="1" applyAlignment="1">
      <alignment horizontal="center" vertical="top"/>
    </xf>
    <xf numFmtId="0" fontId="0" fillId="0" borderId="7" xfId="0" applyBorder="1" applyAlignment="1">
      <alignment vertical="top" wrapText="1"/>
    </xf>
    <xf numFmtId="44" fontId="0" fillId="0" borderId="7" xfId="0" applyNumberFormat="1" applyBorder="1" applyAlignment="1">
      <alignment vertical="top"/>
    </xf>
    <xf numFmtId="1" fontId="0" fillId="0" borderId="7" xfId="0" applyNumberFormat="1" applyBorder="1" applyAlignment="1">
      <alignment vertical="top"/>
    </xf>
    <xf numFmtId="49" fontId="0" fillId="0" borderId="7" xfId="0" applyNumberFormat="1" applyBorder="1" applyAlignment="1">
      <alignment vertical="top" wrapText="1"/>
    </xf>
    <xf numFmtId="1" fontId="18" fillId="0" borderId="7" xfId="0" applyNumberFormat="1" applyFont="1" applyBorder="1" applyAlignment="1">
      <alignment horizontal="center" vertical="top"/>
    </xf>
    <xf numFmtId="0" fontId="18" fillId="0" borderId="7" xfId="0" applyFont="1" applyBorder="1" applyAlignment="1">
      <alignment vertical="top" wrapText="1"/>
    </xf>
    <xf numFmtId="44" fontId="18" fillId="0" borderId="7" xfId="0" applyNumberFormat="1" applyFont="1" applyBorder="1" applyAlignment="1">
      <alignment vertical="top"/>
    </xf>
    <xf numFmtId="1" fontId="18" fillId="0" borderId="7" xfId="0" applyNumberFormat="1" applyFont="1" applyBorder="1" applyAlignment="1">
      <alignment vertical="top"/>
    </xf>
    <xf numFmtId="49" fontId="18" fillId="0" borderId="7" xfId="0" applyNumberFormat="1" applyFont="1" applyBorder="1" applyAlignment="1">
      <alignment vertical="top" wrapText="1"/>
    </xf>
    <xf numFmtId="0" fontId="18" fillId="5" borderId="7" xfId="0" applyFont="1" applyFill="1" applyBorder="1" applyAlignment="1">
      <alignment vertical="top" wrapText="1"/>
    </xf>
    <xf numFmtId="44" fontId="18" fillId="5" borderId="7" xfId="0" applyNumberFormat="1" applyFont="1" applyFill="1" applyBorder="1" applyAlignment="1">
      <alignment vertical="top"/>
    </xf>
    <xf numFmtId="1" fontId="18" fillId="5" borderId="7" xfId="0" applyNumberFormat="1" applyFont="1" applyFill="1" applyBorder="1" applyAlignment="1">
      <alignment vertical="top"/>
    </xf>
    <xf numFmtId="49" fontId="18" fillId="5" borderId="7" xfId="0" applyNumberFormat="1" applyFont="1" applyFill="1" applyBorder="1" applyAlignment="1">
      <alignment vertical="top" wrapText="1"/>
    </xf>
    <xf numFmtId="0" fontId="18" fillId="2" borderId="7" xfId="0" applyFont="1" applyFill="1" applyBorder="1" applyAlignment="1">
      <alignment vertical="top" wrapText="1"/>
    </xf>
    <xf numFmtId="44" fontId="18" fillId="2" borderId="7" xfId="0" applyNumberFormat="1" applyFont="1" applyFill="1" applyBorder="1" applyAlignment="1">
      <alignment vertical="top"/>
    </xf>
    <xf numFmtId="1" fontId="18" fillId="2" borderId="7" xfId="0" applyNumberFormat="1" applyFont="1" applyFill="1" applyBorder="1" applyAlignment="1">
      <alignment vertical="top"/>
    </xf>
    <xf numFmtId="49" fontId="18" fillId="2" borderId="7" xfId="0" applyNumberFormat="1" applyFont="1" applyFill="1" applyBorder="1" applyAlignment="1">
      <alignment vertical="top" wrapText="1"/>
    </xf>
    <xf numFmtId="0" fontId="0" fillId="0" borderId="16" xfId="0" applyBorder="1"/>
    <xf numFmtId="0" fontId="0" fillId="0" borderId="17" xfId="0" applyBorder="1"/>
    <xf numFmtId="0" fontId="0" fillId="0" borderId="0" xfId="0" applyBorder="1"/>
    <xf numFmtId="0" fontId="18" fillId="2" borderId="22" xfId="0" applyFont="1" applyFill="1" applyBorder="1" applyAlignment="1">
      <alignment horizontal="center" wrapText="1"/>
    </xf>
    <xf numFmtId="0" fontId="18" fillId="2" borderId="21" xfId="0" applyFont="1" applyFill="1" applyBorder="1" applyAlignment="1">
      <alignment horizontal="center" wrapText="1"/>
    </xf>
    <xf numFmtId="0" fontId="18" fillId="2" borderId="23" xfId="0" applyFont="1" applyFill="1" applyBorder="1" applyAlignment="1">
      <alignment horizontal="center" wrapText="1"/>
    </xf>
    <xf numFmtId="0" fontId="19" fillId="0" borderId="0" xfId="0" applyNumberFormat="1" applyFont="1" applyFill="1" applyBorder="1" applyAlignment="1"/>
    <xf numFmtId="0" fontId="20" fillId="2" borderId="4" xfId="0" applyNumberFormat="1" applyFont="1" applyFill="1" applyBorder="1" applyAlignment="1">
      <alignment horizontal="center" vertical="center" wrapText="1"/>
    </xf>
    <xf numFmtId="0" fontId="22" fillId="0" borderId="0" xfId="0" applyNumberFormat="1" applyFont="1" applyFill="1" applyBorder="1" applyAlignment="1"/>
    <xf numFmtId="0" fontId="0" fillId="0" borderId="18" xfId="0" applyNumberFormat="1" applyFont="1" applyFill="1" applyBorder="1" applyAlignment="1"/>
    <xf numFmtId="0" fontId="0" fillId="0" borderId="20" xfId="0" applyNumberFormat="1" applyFont="1" applyFill="1" applyBorder="1" applyAlignment="1"/>
    <xf numFmtId="0" fontId="7" fillId="0" borderId="19" xfId="0" applyNumberFormat="1" applyFont="1" applyFill="1" applyBorder="1" applyAlignment="1"/>
    <xf numFmtId="165" fontId="5" fillId="2" borderId="4" xfId="0" applyNumberFormat="1" applyFont="1" applyFill="1" applyBorder="1" applyAlignment="1">
      <alignment horizontal="right" vertical="center" wrapText="1"/>
    </xf>
    <xf numFmtId="165" fontId="3" fillId="2" borderId="4" xfId="0" applyNumberFormat="1" applyFont="1" applyFill="1" applyBorder="1" applyAlignment="1">
      <alignment horizontal="right" vertical="center" wrapText="1"/>
    </xf>
    <xf numFmtId="1" fontId="5" fillId="2" borderId="4" xfId="0" applyNumberFormat="1" applyFont="1" applyFill="1" applyBorder="1" applyAlignment="1">
      <alignment horizontal="center" vertical="center" wrapText="1"/>
    </xf>
    <xf numFmtId="1" fontId="2" fillId="0" borderId="7" xfId="0" applyNumberFormat="1" applyFont="1" applyFill="1" applyBorder="1" applyAlignment="1">
      <alignment horizontal="center"/>
    </xf>
    <xf numFmtId="0" fontId="18" fillId="0" borderId="24" xfId="0" applyFont="1" applyBorder="1" applyAlignment="1">
      <alignment horizontal="center" wrapText="1"/>
    </xf>
    <xf numFmtId="0" fontId="7" fillId="0" borderId="0" xfId="0" applyNumberFormat="1" applyFont="1" applyFill="1" applyBorder="1" applyAlignment="1"/>
    <xf numFmtId="0" fontId="4" fillId="5" borderId="0" xfId="0" applyNumberFormat="1" applyFont="1" applyFill="1" applyBorder="1" applyAlignment="1">
      <alignment horizontal="center" vertical="center" wrapText="1"/>
    </xf>
    <xf numFmtId="0" fontId="3" fillId="5" borderId="0" xfId="0" applyNumberFormat="1" applyFont="1" applyFill="1" applyBorder="1" applyAlignment="1">
      <alignment horizontal="center" vertical="center" wrapText="1"/>
    </xf>
    <xf numFmtId="1" fontId="5" fillId="5" borderId="0" xfId="0" applyNumberFormat="1" applyFont="1" applyFill="1" applyBorder="1" applyAlignment="1">
      <alignment horizontal="center" vertical="center" wrapText="1"/>
    </xf>
    <xf numFmtId="165" fontId="5" fillId="5" borderId="0" xfId="0" applyNumberFormat="1" applyFont="1" applyFill="1" applyBorder="1" applyAlignment="1">
      <alignment horizontal="right" vertical="center" wrapText="1"/>
    </xf>
    <xf numFmtId="165" fontId="3" fillId="5" borderId="0" xfId="0" applyNumberFormat="1" applyFont="1" applyFill="1" applyBorder="1" applyAlignment="1">
      <alignment horizontal="right" vertical="center" wrapText="1"/>
    </xf>
    <xf numFmtId="0" fontId="0" fillId="5" borderId="0" xfId="0" applyNumberFormat="1" applyFont="1" applyFill="1" applyBorder="1" applyAlignment="1"/>
    <xf numFmtId="0" fontId="23" fillId="0" borderId="0" xfId="0" applyNumberFormat="1" applyFont="1" applyFill="1" applyBorder="1" applyAlignment="1">
      <alignment horizontal="center"/>
    </xf>
    <xf numFmtId="0" fontId="2" fillId="5" borderId="0" xfId="0" applyNumberFormat="1" applyFont="1" applyFill="1" applyBorder="1" applyAlignment="1">
      <alignment horizontal="center"/>
    </xf>
    <xf numFmtId="0" fontId="0" fillId="5" borderId="14" xfId="0" applyNumberFormat="1" applyFont="1" applyFill="1" applyBorder="1" applyAlignment="1"/>
    <xf numFmtId="0" fontId="0" fillId="5" borderId="18" xfId="0" applyNumberFormat="1" applyFont="1" applyFill="1" applyBorder="1" applyAlignment="1"/>
    <xf numFmtId="0" fontId="7" fillId="0" borderId="17" xfId="0" applyNumberFormat="1" applyFont="1" applyFill="1" applyBorder="1" applyAlignment="1"/>
    <xf numFmtId="0" fontId="7" fillId="2" borderId="19" xfId="0" applyNumberFormat="1" applyFont="1" applyFill="1" applyBorder="1" applyAlignment="1"/>
    <xf numFmtId="0" fontId="7" fillId="2" borderId="0" xfId="0" applyNumberFormat="1" applyFont="1" applyFill="1" applyBorder="1" applyAlignment="1"/>
    <xf numFmtId="0" fontId="7" fillId="2" borderId="20" xfId="0" applyNumberFormat="1" applyFont="1" applyFill="1" applyBorder="1" applyAlignment="1"/>
    <xf numFmtId="0" fontId="7" fillId="0" borderId="13" xfId="0" applyNumberFormat="1" applyFont="1" applyFill="1" applyBorder="1" applyAlignment="1"/>
    <xf numFmtId="0" fontId="7" fillId="5" borderId="17" xfId="0" applyNumberFormat="1" applyFont="1" applyFill="1" applyBorder="1" applyAlignment="1"/>
    <xf numFmtId="0" fontId="21" fillId="5" borderId="12" xfId="2" applyNumberFormat="1" applyFont="1" applyFill="1" applyBorder="1" applyAlignment="1" applyProtection="1"/>
    <xf numFmtId="0" fontId="7" fillId="5" borderId="13" xfId="0" applyNumberFormat="1" applyFont="1" applyFill="1" applyBorder="1" applyAlignment="1"/>
    <xf numFmtId="0" fontId="25" fillId="0" borderId="16" xfId="0" applyNumberFormat="1" applyFont="1" applyFill="1" applyBorder="1" applyAlignment="1"/>
    <xf numFmtId="0" fontId="21" fillId="0" borderId="19" xfId="2" applyNumberFormat="1" applyFont="1" applyFill="1" applyBorder="1" applyAlignment="1" applyProtection="1"/>
    <xf numFmtId="0" fontId="7" fillId="0" borderId="12" xfId="0" applyNumberFormat="1" applyFont="1" applyFill="1" applyBorder="1" applyAlignment="1"/>
    <xf numFmtId="0" fontId="25" fillId="5" borderId="16" xfId="0" applyNumberFormat="1" applyFont="1" applyFill="1" applyBorder="1" applyAlignment="1"/>
    <xf numFmtId="0" fontId="2" fillId="0" borderId="25" xfId="0" applyNumberFormat="1" applyFont="1" applyFill="1" applyBorder="1" applyAlignment="1">
      <alignment horizontal="center"/>
    </xf>
    <xf numFmtId="0" fontId="2" fillId="0" borderId="25" xfId="0" applyNumberFormat="1" applyFont="1" applyFill="1" applyBorder="1" applyAlignment="1"/>
    <xf numFmtId="1" fontId="2" fillId="0" borderId="25" xfId="0" applyNumberFormat="1" applyFont="1" applyFill="1" applyBorder="1" applyAlignment="1">
      <alignment horizontal="center"/>
    </xf>
    <xf numFmtId="165" fontId="2" fillId="0" borderId="5" xfId="0" applyNumberFormat="1" applyFont="1" applyFill="1" applyBorder="1" applyAlignment="1"/>
    <xf numFmtId="4" fontId="3" fillId="2" borderId="4" xfId="0" applyNumberFormat="1" applyFont="1" applyFill="1" applyBorder="1" applyAlignment="1">
      <alignment horizontal="center" vertical="center" wrapText="1"/>
    </xf>
    <xf numFmtId="0" fontId="2" fillId="2" borderId="7" xfId="0" applyNumberFormat="1" applyFont="1" applyFill="1" applyBorder="1" applyAlignment="1">
      <alignment horizontal="center"/>
    </xf>
    <xf numFmtId="0" fontId="2" fillId="2" borderId="7" xfId="0" applyNumberFormat="1" applyFont="1" applyFill="1" applyBorder="1" applyAlignment="1"/>
    <xf numFmtId="1" fontId="2" fillId="2" borderId="7" xfId="0" applyNumberFormat="1" applyFont="1" applyFill="1" applyBorder="1" applyAlignment="1">
      <alignment horizontal="center"/>
    </xf>
    <xf numFmtId="165" fontId="2" fillId="2" borderId="7" xfId="0" applyNumberFormat="1" applyFont="1" applyFill="1" applyBorder="1" applyAlignment="1"/>
    <xf numFmtId="0" fontId="7" fillId="2" borderId="12" xfId="0" applyNumberFormat="1" applyFont="1" applyFill="1" applyBorder="1" applyAlignment="1"/>
    <xf numFmtId="0" fontId="7" fillId="2" borderId="13" xfId="0" applyNumberFormat="1" applyFont="1" applyFill="1" applyBorder="1" applyAlignment="1"/>
    <xf numFmtId="0" fontId="7" fillId="2" borderId="14" xfId="0" applyNumberFormat="1" applyFont="1" applyFill="1" applyBorder="1" applyAlignment="1"/>
    <xf numFmtId="165" fontId="2" fillId="2" borderId="0" xfId="0" applyNumberFormat="1" applyFont="1" applyFill="1" applyBorder="1" applyAlignment="1"/>
    <xf numFmtId="0" fontId="3" fillId="2" borderId="4" xfId="0" applyNumberFormat="1" applyFont="1" applyFill="1" applyBorder="1" applyAlignment="1">
      <alignment horizontal="left" vertical="center" wrapText="1"/>
    </xf>
    <xf numFmtId="0" fontId="2" fillId="0" borderId="3" xfId="0" applyNumberFormat="1" applyFont="1" applyFill="1" applyBorder="1" applyAlignment="1">
      <alignment horizontal="center" wrapText="1"/>
    </xf>
    <xf numFmtId="0" fontId="2" fillId="0" borderId="2" xfId="0" applyNumberFormat="1" applyFont="1" applyFill="1" applyBorder="1" applyAlignment="1">
      <alignment wrapText="1"/>
    </xf>
    <xf numFmtId="1" fontId="2" fillId="0" borderId="2" xfId="0" applyNumberFormat="1" applyFont="1" applyFill="1" applyBorder="1" applyAlignment="1">
      <alignment horizontal="center" wrapText="1"/>
    </xf>
    <xf numFmtId="165" fontId="2" fillId="0" borderId="3" xfId="0" applyNumberFormat="1" applyFont="1" applyFill="1" applyBorder="1" applyAlignment="1">
      <alignment wrapText="1"/>
    </xf>
    <xf numFmtId="0" fontId="2" fillId="0" borderId="2" xfId="0" applyNumberFormat="1" applyFont="1" applyFill="1" applyBorder="1" applyAlignment="1">
      <alignment horizontal="center" wrapText="1"/>
    </xf>
    <xf numFmtId="0" fontId="2" fillId="0" borderId="3" xfId="0" applyNumberFormat="1" applyFont="1" applyFill="1" applyBorder="1" applyAlignment="1">
      <alignment wrapText="1"/>
    </xf>
    <xf numFmtId="1" fontId="2" fillId="0" borderId="3" xfId="0" applyNumberFormat="1" applyFont="1" applyFill="1" applyBorder="1" applyAlignment="1">
      <alignment horizontal="center" wrapText="1"/>
    </xf>
    <xf numFmtId="0" fontId="2" fillId="0" borderId="25" xfId="0" applyNumberFormat="1" applyFont="1" applyFill="1" applyBorder="1" applyAlignment="1">
      <alignment horizontal="center" wrapText="1"/>
    </xf>
    <xf numFmtId="0" fontId="2" fillId="0" borderId="25" xfId="0" applyNumberFormat="1" applyFont="1" applyFill="1" applyBorder="1" applyAlignment="1">
      <alignment wrapText="1"/>
    </xf>
    <xf numFmtId="1" fontId="2" fillId="0" borderId="25" xfId="0" applyNumberFormat="1" applyFont="1" applyFill="1" applyBorder="1" applyAlignment="1">
      <alignment horizontal="center" wrapText="1"/>
    </xf>
    <xf numFmtId="165" fontId="2" fillId="0" borderId="5" xfId="0" applyNumberFormat="1" applyFont="1" applyFill="1" applyBorder="1" applyAlignment="1">
      <alignment wrapText="1"/>
    </xf>
    <xf numFmtId="0" fontId="2" fillId="0" borderId="5" xfId="0" applyNumberFormat="1" applyFont="1" applyFill="1" applyBorder="1" applyAlignment="1">
      <alignment horizontal="center" wrapText="1"/>
    </xf>
    <xf numFmtId="0" fontId="2" fillId="0" borderId="6" xfId="0" applyNumberFormat="1" applyFont="1" applyFill="1" applyBorder="1" applyAlignment="1">
      <alignment wrapText="1"/>
    </xf>
    <xf numFmtId="1" fontId="2" fillId="0" borderId="6" xfId="0" applyNumberFormat="1" applyFont="1" applyFill="1" applyBorder="1" applyAlignment="1">
      <alignment horizontal="center" wrapText="1"/>
    </xf>
    <xf numFmtId="44" fontId="27" fillId="0" borderId="7" xfId="1" applyFont="1" applyFill="1" applyBorder="1" applyAlignment="1">
      <alignment horizontal="right"/>
    </xf>
    <xf numFmtId="0" fontId="29" fillId="4" borderId="8" xfId="0" applyNumberFormat="1" applyFont="1" applyFill="1" applyBorder="1" applyAlignment="1">
      <alignment horizontal="center" vertical="center" wrapText="1"/>
    </xf>
    <xf numFmtId="0" fontId="29" fillId="4" borderId="7" xfId="0" applyNumberFormat="1" applyFont="1" applyFill="1" applyBorder="1" applyAlignment="1">
      <alignment horizontal="center" vertical="center"/>
    </xf>
    <xf numFmtId="0" fontId="29" fillId="4" borderId="9" xfId="0" applyNumberFormat="1" applyFont="1" applyFill="1" applyBorder="1" applyAlignment="1">
      <alignment horizontal="center" vertical="center"/>
    </xf>
    <xf numFmtId="165" fontId="30" fillId="0" borderId="8" xfId="0" applyNumberFormat="1" applyFont="1" applyFill="1" applyBorder="1" applyAlignment="1">
      <alignment horizontal="right"/>
    </xf>
    <xf numFmtId="0" fontId="30" fillId="0" borderId="7" xfId="0" applyNumberFormat="1" applyFont="1" applyFill="1" applyBorder="1" applyAlignment="1"/>
    <xf numFmtId="49" fontId="30" fillId="0" borderId="7" xfId="0" applyNumberFormat="1" applyFont="1" applyFill="1" applyBorder="1" applyAlignment="1">
      <alignment horizontal="center"/>
    </xf>
    <xf numFmtId="44" fontId="27" fillId="0" borderId="7" xfId="1" applyFont="1" applyFill="1" applyBorder="1" applyAlignment="1"/>
    <xf numFmtId="44" fontId="27" fillId="0" borderId="9" xfId="1" applyFont="1" applyFill="1" applyBorder="1" applyAlignment="1"/>
    <xf numFmtId="8" fontId="30" fillId="0" borderId="8" xfId="0" applyNumberFormat="1" applyFont="1" applyFill="1" applyBorder="1" applyAlignment="1">
      <alignment horizontal="right"/>
    </xf>
    <xf numFmtId="0" fontId="27" fillId="0" borderId="7" xfId="0" applyNumberFormat="1" applyFont="1" applyFill="1" applyBorder="1" applyAlignment="1"/>
    <xf numFmtId="0" fontId="27" fillId="0" borderId="7" xfId="0" applyNumberFormat="1" applyFont="1" applyFill="1" applyBorder="1" applyAlignment="1">
      <alignment horizontal="center"/>
    </xf>
    <xf numFmtId="0" fontId="27" fillId="0" borderId="0" xfId="0" applyNumberFormat="1" applyFont="1" applyFill="1" applyBorder="1" applyAlignment="1">
      <alignment horizontal="center"/>
    </xf>
    <xf numFmtId="49" fontId="30" fillId="0" borderId="0" xfId="0" applyNumberFormat="1" applyFont="1" applyFill="1" applyBorder="1" applyAlignment="1">
      <alignment horizontal="center"/>
    </xf>
    <xf numFmtId="44" fontId="27" fillId="0" borderId="0" xfId="1" applyFont="1" applyFill="1" applyBorder="1" applyAlignment="1">
      <alignment horizontal="right"/>
    </xf>
    <xf numFmtId="44" fontId="27" fillId="0" borderId="0" xfId="1" applyFont="1" applyFill="1" applyBorder="1" applyAlignment="1"/>
    <xf numFmtId="8" fontId="27" fillId="0" borderId="0" xfId="1" applyNumberFormat="1" applyFont="1" applyFill="1" applyBorder="1" applyAlignment="1">
      <alignment horizontal="right"/>
    </xf>
    <xf numFmtId="0" fontId="30" fillId="0" borderId="8" xfId="0" applyNumberFormat="1" applyFont="1" applyFill="1" applyBorder="1" applyAlignment="1">
      <alignment horizontal="center"/>
    </xf>
    <xf numFmtId="0" fontId="27" fillId="0" borderId="26" xfId="0" applyNumberFormat="1" applyFont="1" applyFill="1" applyBorder="1" applyAlignment="1">
      <alignment horizontal="left"/>
    </xf>
    <xf numFmtId="0" fontId="27" fillId="0" borderId="24" xfId="0" applyNumberFormat="1" applyFont="1" applyFill="1" applyBorder="1" applyAlignment="1">
      <alignment horizontal="left"/>
    </xf>
    <xf numFmtId="1" fontId="2" fillId="0" borderId="0" xfId="0" applyNumberFormat="1" applyFont="1" applyFill="1" applyBorder="1" applyAlignment="1">
      <alignment horizontal="center" wrapText="1"/>
    </xf>
    <xf numFmtId="0" fontId="2" fillId="0" borderId="0" xfId="0" applyNumberFormat="1" applyFont="1" applyFill="1" applyBorder="1" applyAlignment="1">
      <alignment wrapText="1"/>
    </xf>
    <xf numFmtId="165" fontId="2" fillId="0" borderId="7" xfId="0" applyNumberFormat="1" applyFont="1" applyFill="1" applyBorder="1" applyAlignment="1">
      <alignment wrapText="1"/>
    </xf>
    <xf numFmtId="165" fontId="2" fillId="0" borderId="27" xfId="0" applyNumberFormat="1" applyFont="1" applyFill="1" applyBorder="1" applyAlignment="1">
      <alignment wrapText="1"/>
    </xf>
    <xf numFmtId="0" fontId="6" fillId="0" borderId="17" xfId="0" applyNumberFormat="1" applyFont="1" applyFill="1" applyBorder="1" applyAlignment="1">
      <alignment horizontal="left"/>
    </xf>
    <xf numFmtId="0" fontId="17" fillId="3" borderId="29" xfId="0" applyNumberFormat="1" applyFont="1" applyFill="1" applyBorder="1" applyAlignment="1">
      <alignment horizontal="center"/>
    </xf>
    <xf numFmtId="0" fontId="17" fillId="3" borderId="30" xfId="0" applyNumberFormat="1" applyFont="1" applyFill="1" applyBorder="1" applyAlignment="1">
      <alignment horizontal="center"/>
    </xf>
    <xf numFmtId="0" fontId="17" fillId="3" borderId="31" xfId="0" applyNumberFormat="1" applyFont="1" applyFill="1" applyBorder="1" applyAlignment="1">
      <alignment horizontal="center"/>
    </xf>
    <xf numFmtId="0" fontId="10" fillId="0" borderId="26" xfId="0" applyNumberFormat="1" applyFont="1" applyFill="1" applyBorder="1" applyAlignment="1">
      <alignment horizontal="left"/>
    </xf>
    <xf numFmtId="0" fontId="10" fillId="0" borderId="24" xfId="0" applyNumberFormat="1" applyFont="1" applyFill="1" applyBorder="1" applyAlignment="1">
      <alignment horizontal="left"/>
    </xf>
    <xf numFmtId="0" fontId="9" fillId="0" borderId="0" xfId="0" applyFont="1" applyBorder="1" applyAlignment="1">
      <alignment horizontal="center" vertical="top"/>
    </xf>
    <xf numFmtId="0" fontId="9" fillId="0" borderId="28" xfId="0" applyFont="1" applyBorder="1" applyAlignment="1">
      <alignment horizontal="center" vertical="top"/>
    </xf>
    <xf numFmtId="0" fontId="10" fillId="0" borderId="28" xfId="0" applyNumberFormat="1" applyFont="1" applyFill="1" applyBorder="1" applyAlignment="1"/>
    <xf numFmtId="0" fontId="9" fillId="4" borderId="26" xfId="0" applyFont="1" applyFill="1" applyBorder="1" applyAlignment="1">
      <alignment vertical="center"/>
    </xf>
    <xf numFmtId="0" fontId="10" fillId="4" borderId="21" xfId="0" applyNumberFormat="1" applyFont="1" applyFill="1" applyBorder="1" applyAlignment="1"/>
    <xf numFmtId="0" fontId="10" fillId="4" borderId="24" xfId="0" applyNumberFormat="1" applyFont="1" applyFill="1" applyBorder="1" applyAlignment="1"/>
    <xf numFmtId="0" fontId="2" fillId="0" borderId="17" xfId="0" applyNumberFormat="1" applyFont="1" applyFill="1" applyBorder="1" applyAlignment="1">
      <alignment horizontal="left"/>
    </xf>
    <xf numFmtId="0" fontId="28" fillId="3" borderId="29" xfId="0" applyNumberFormat="1" applyFont="1" applyFill="1" applyBorder="1" applyAlignment="1">
      <alignment horizontal="center"/>
    </xf>
    <xf numFmtId="0" fontId="28" fillId="3" borderId="30" xfId="0" applyNumberFormat="1" applyFont="1" applyFill="1" applyBorder="1" applyAlignment="1">
      <alignment horizontal="center"/>
    </xf>
    <xf numFmtId="0" fontId="28" fillId="3" borderId="31" xfId="0" applyNumberFormat="1" applyFont="1" applyFill="1" applyBorder="1" applyAlignment="1">
      <alignment horizontal="center"/>
    </xf>
    <xf numFmtId="0" fontId="27" fillId="0" borderId="26" xfId="0" applyNumberFormat="1" applyFont="1" applyFill="1" applyBorder="1" applyAlignment="1">
      <alignment horizontal="left"/>
    </xf>
    <xf numFmtId="0" fontId="27" fillId="0" borderId="24" xfId="0" applyNumberFormat="1" applyFont="1" applyFill="1" applyBorder="1" applyAlignment="1">
      <alignment horizontal="left"/>
    </xf>
    <xf numFmtId="0" fontId="1" fillId="0" borderId="26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1" fillId="0" borderId="24" xfId="0" applyFont="1" applyBorder="1" applyAlignment="1">
      <alignment horizontal="left" vertical="center"/>
    </xf>
    <xf numFmtId="0" fontId="1" fillId="0" borderId="28" xfId="0" applyFont="1" applyBorder="1" applyAlignment="1">
      <alignment horizontal="center" vertical="top"/>
    </xf>
    <xf numFmtId="0" fontId="1" fillId="0" borderId="21" xfId="0" applyFont="1" applyBorder="1" applyAlignment="1">
      <alignment horizontal="center" vertical="top"/>
    </xf>
    <xf numFmtId="0" fontId="24" fillId="6" borderId="16" xfId="0" applyNumberFormat="1" applyFont="1" applyFill="1" applyBorder="1" applyAlignment="1">
      <alignment horizontal="center" vertical="center"/>
    </xf>
    <xf numFmtId="0" fontId="24" fillId="6" borderId="17" xfId="0" applyNumberFormat="1" applyFont="1" applyFill="1" applyBorder="1" applyAlignment="1">
      <alignment horizontal="center" vertical="center"/>
    </xf>
    <xf numFmtId="0" fontId="24" fillId="6" borderId="18" xfId="0" applyNumberFormat="1" applyFont="1" applyFill="1" applyBorder="1" applyAlignment="1">
      <alignment horizontal="center" vertical="center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1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80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CC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officemax.com/home/custom.jsp?id=m2990008&amp;cm_re=homepage-_-hero1-_-furneventtuesat&amp;cm_sp=homepage-_-saveupto50perc2day-_-furneventtuesat" TargetMode="External"/><Relationship Id="rId2" Type="http://schemas.openxmlformats.org/officeDocument/2006/relationships/hyperlink" Target="http://business.officedepot.com/" TargetMode="External"/><Relationship Id="rId1" Type="http://schemas.openxmlformats.org/officeDocument/2006/relationships/hyperlink" Target="http://www.order.staplesadvantage.com/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9"/>
  <sheetViews>
    <sheetView topLeftCell="A10" zoomScaleNormal="100" workbookViewId="0">
      <selection activeCell="G11" sqref="G11"/>
    </sheetView>
  </sheetViews>
  <sheetFormatPr defaultRowHeight="12.75" x14ac:dyDescent="0.2"/>
  <cols>
    <col min="1" max="1" width="7.5703125" style="10" customWidth="1"/>
    <col min="2" max="2" width="26.5703125" customWidth="1"/>
    <col min="3" max="3" width="11.28515625" customWidth="1"/>
    <col min="4" max="4" width="10.85546875" customWidth="1"/>
    <col min="5" max="5" width="14.5703125" style="10" customWidth="1"/>
    <col min="6" max="6" width="14" customWidth="1"/>
    <col min="7" max="7" width="14.28515625" customWidth="1"/>
  </cols>
  <sheetData>
    <row r="1" spans="1:7" ht="22.5" customHeight="1" x14ac:dyDescent="0.2">
      <c r="A1" s="214" t="s">
        <v>8</v>
      </c>
      <c r="B1" s="214"/>
      <c r="C1" s="214"/>
      <c r="D1" s="214"/>
      <c r="E1" s="214"/>
      <c r="F1" s="214"/>
      <c r="G1" s="214"/>
    </row>
    <row r="2" spans="1:7" ht="22.5" customHeight="1" x14ac:dyDescent="0.2">
      <c r="A2" s="215"/>
      <c r="B2" s="216"/>
      <c r="C2" s="216"/>
      <c r="D2" s="216"/>
      <c r="E2" s="216"/>
      <c r="F2" s="216"/>
      <c r="G2" s="216"/>
    </row>
    <row r="3" spans="1:7" ht="22.5" customHeight="1" x14ac:dyDescent="0.2">
      <c r="A3" s="217" t="s">
        <v>13</v>
      </c>
      <c r="B3" s="218"/>
      <c r="C3" s="218"/>
      <c r="D3" s="218"/>
      <c r="E3" s="218"/>
      <c r="F3" s="218"/>
      <c r="G3" s="219"/>
    </row>
    <row r="4" spans="1:7" ht="30" customHeight="1" x14ac:dyDescent="0.2">
      <c r="A4" s="44" t="s">
        <v>14</v>
      </c>
      <c r="B4" s="44" t="s">
        <v>9</v>
      </c>
      <c r="C4" s="45" t="s">
        <v>12</v>
      </c>
      <c r="D4" s="45"/>
      <c r="E4" s="44" t="s">
        <v>10</v>
      </c>
      <c r="F4" s="44" t="s">
        <v>11</v>
      </c>
      <c r="G4" s="44" t="s">
        <v>6</v>
      </c>
    </row>
    <row r="5" spans="1:7" ht="15" customHeight="1" x14ac:dyDescent="0.2">
      <c r="A5" s="25">
        <v>1</v>
      </c>
      <c r="B5" s="26" t="s">
        <v>109</v>
      </c>
      <c r="C5" s="27" t="s">
        <v>108</v>
      </c>
      <c r="D5" s="27"/>
      <c r="E5" s="51">
        <v>66936</v>
      </c>
      <c r="F5" s="49">
        <f>13948+16411+517</f>
        <v>30876</v>
      </c>
      <c r="G5" s="55">
        <v>98000</v>
      </c>
    </row>
    <row r="6" spans="1:7" ht="15" customHeight="1" x14ac:dyDescent="0.2">
      <c r="A6" s="25">
        <v>2</v>
      </c>
      <c r="B6" s="26" t="s">
        <v>109</v>
      </c>
      <c r="C6" s="27" t="s">
        <v>108</v>
      </c>
      <c r="D6" s="27"/>
      <c r="E6" s="51">
        <v>66936</v>
      </c>
      <c r="F6" s="49">
        <f>13948+16411+517</f>
        <v>30876</v>
      </c>
      <c r="G6" s="29">
        <v>98000</v>
      </c>
    </row>
    <row r="7" spans="1:7" ht="15" customHeight="1" x14ac:dyDescent="0.2">
      <c r="A7" s="25">
        <v>3</v>
      </c>
      <c r="B7" s="26" t="s">
        <v>109</v>
      </c>
      <c r="C7" s="27" t="s">
        <v>108</v>
      </c>
      <c r="D7" s="27"/>
      <c r="E7" s="51">
        <v>66936</v>
      </c>
      <c r="F7" s="49">
        <f>13948+16411+517</f>
        <v>30876</v>
      </c>
      <c r="G7" s="29">
        <v>98000</v>
      </c>
    </row>
    <row r="8" spans="1:7" ht="15" customHeight="1" x14ac:dyDescent="0.2">
      <c r="A8" s="25">
        <v>4</v>
      </c>
      <c r="B8" s="26" t="s">
        <v>156</v>
      </c>
      <c r="C8" s="27" t="s">
        <v>110</v>
      </c>
      <c r="D8" s="27"/>
      <c r="E8" s="184">
        <v>21420</v>
      </c>
      <c r="F8" s="26"/>
      <c r="G8" s="29">
        <v>21420</v>
      </c>
    </row>
    <row r="9" spans="1:7" ht="15" customHeight="1" x14ac:dyDescent="0.2">
      <c r="A9" s="25">
        <v>5</v>
      </c>
      <c r="B9" s="26"/>
      <c r="C9" s="27"/>
      <c r="D9" s="27"/>
      <c r="E9" s="28"/>
      <c r="F9" s="26"/>
      <c r="G9" s="29">
        <f t="shared" ref="G9:G24" si="0">SUM(E9:F9)</f>
        <v>0</v>
      </c>
    </row>
    <row r="10" spans="1:7" ht="15" customHeight="1" x14ac:dyDescent="0.2">
      <c r="A10" s="25">
        <v>6</v>
      </c>
      <c r="B10" s="26" t="s">
        <v>111</v>
      </c>
      <c r="C10" s="27" t="s">
        <v>108</v>
      </c>
      <c r="D10" s="27"/>
      <c r="E10" s="51">
        <v>42636</v>
      </c>
      <c r="F10" s="49">
        <f>12898+14622+517</f>
        <v>28037</v>
      </c>
      <c r="G10" s="29">
        <v>70673</v>
      </c>
    </row>
    <row r="11" spans="1:7" ht="15" customHeight="1" x14ac:dyDescent="0.2">
      <c r="A11" s="25">
        <v>7</v>
      </c>
      <c r="B11" s="26" t="s">
        <v>111</v>
      </c>
      <c r="C11" s="27" t="s">
        <v>108</v>
      </c>
      <c r="D11" s="27"/>
      <c r="E11" s="51">
        <v>42636</v>
      </c>
      <c r="F11" s="49">
        <f>12898+14622+517</f>
        <v>28037</v>
      </c>
      <c r="G11" s="29">
        <v>70673</v>
      </c>
    </row>
    <row r="12" spans="1:7" ht="15" customHeight="1" x14ac:dyDescent="0.2">
      <c r="A12" s="25">
        <v>8</v>
      </c>
      <c r="B12" s="26" t="s">
        <v>112</v>
      </c>
      <c r="C12" s="27" t="s">
        <v>110</v>
      </c>
      <c r="D12" s="27"/>
      <c r="E12" s="28">
        <v>2870</v>
      </c>
      <c r="F12" s="26"/>
      <c r="G12" s="29">
        <v>2870</v>
      </c>
    </row>
    <row r="13" spans="1:7" ht="15" customHeight="1" x14ac:dyDescent="0.2">
      <c r="A13" s="25">
        <v>9</v>
      </c>
      <c r="B13" s="26"/>
      <c r="C13" s="27"/>
      <c r="D13" s="27"/>
      <c r="E13" s="28"/>
      <c r="F13" s="26"/>
      <c r="G13" s="29">
        <f t="shared" si="0"/>
        <v>0</v>
      </c>
    </row>
    <row r="14" spans="1:7" ht="15" customHeight="1" x14ac:dyDescent="0.2">
      <c r="A14" s="25">
        <v>10</v>
      </c>
      <c r="B14" s="26" t="s">
        <v>113</v>
      </c>
      <c r="C14" s="27" t="s">
        <v>110</v>
      </c>
      <c r="D14" s="27"/>
      <c r="E14" s="184">
        <v>21366</v>
      </c>
      <c r="F14" s="26"/>
      <c r="G14" s="184">
        <v>21366</v>
      </c>
    </row>
    <row r="15" spans="1:7" ht="15" customHeight="1" x14ac:dyDescent="0.2">
      <c r="A15" s="25">
        <v>11</v>
      </c>
      <c r="B15" s="26"/>
      <c r="C15" s="27"/>
      <c r="D15" s="27"/>
      <c r="E15" s="28"/>
      <c r="F15" s="26"/>
      <c r="G15" s="29">
        <f t="shared" si="0"/>
        <v>0</v>
      </c>
    </row>
    <row r="16" spans="1:7" ht="15" customHeight="1" x14ac:dyDescent="0.2">
      <c r="A16" s="25">
        <v>12</v>
      </c>
      <c r="B16" s="26" t="s">
        <v>139</v>
      </c>
      <c r="C16" s="27" t="s">
        <v>110</v>
      </c>
      <c r="D16" s="27"/>
      <c r="E16" s="28">
        <v>7344</v>
      </c>
      <c r="F16" s="26"/>
      <c r="G16" s="29">
        <f t="shared" si="0"/>
        <v>7344</v>
      </c>
    </row>
    <row r="17" spans="1:7" ht="15" customHeight="1" x14ac:dyDescent="0.2">
      <c r="A17" s="25">
        <v>13</v>
      </c>
      <c r="B17" s="26" t="s">
        <v>140</v>
      </c>
      <c r="C17" s="27" t="s">
        <v>110</v>
      </c>
      <c r="D17" s="27"/>
      <c r="E17" s="28">
        <v>2438.4</v>
      </c>
      <c r="F17" s="26"/>
      <c r="G17" s="29">
        <f t="shared" si="0"/>
        <v>2438.4</v>
      </c>
    </row>
    <row r="18" spans="1:7" ht="15" customHeight="1" x14ac:dyDescent="0.2">
      <c r="A18" s="25">
        <v>14</v>
      </c>
      <c r="B18" s="26"/>
      <c r="C18" s="27"/>
      <c r="D18" s="27"/>
      <c r="E18" s="28"/>
      <c r="F18" s="26"/>
      <c r="G18" s="29">
        <f t="shared" si="0"/>
        <v>0</v>
      </c>
    </row>
    <row r="19" spans="1:7" ht="15" customHeight="1" x14ac:dyDescent="0.2">
      <c r="A19" s="25">
        <v>15</v>
      </c>
      <c r="B19" s="26"/>
      <c r="C19" s="27"/>
      <c r="D19" s="27"/>
      <c r="E19" s="28"/>
      <c r="F19" s="26"/>
      <c r="G19" s="29">
        <f t="shared" si="0"/>
        <v>0</v>
      </c>
    </row>
    <row r="20" spans="1:7" ht="15" customHeight="1" x14ac:dyDescent="0.2">
      <c r="A20" s="25">
        <v>16</v>
      </c>
      <c r="B20" s="194" t="s">
        <v>148</v>
      </c>
      <c r="D20">
        <v>8</v>
      </c>
      <c r="F20" t="s">
        <v>149</v>
      </c>
    </row>
    <row r="21" spans="1:7" ht="15" customHeight="1" x14ac:dyDescent="0.2">
      <c r="A21" s="25">
        <v>17</v>
      </c>
      <c r="B21" s="26"/>
      <c r="C21" s="27"/>
      <c r="D21" s="27"/>
      <c r="E21" s="28"/>
      <c r="F21" s="26"/>
      <c r="G21" s="29">
        <f t="shared" si="0"/>
        <v>0</v>
      </c>
    </row>
    <row r="22" spans="1:7" ht="15" customHeight="1" x14ac:dyDescent="0.2">
      <c r="A22" s="25">
        <v>18</v>
      </c>
      <c r="B22" s="26"/>
      <c r="C22" s="27"/>
      <c r="D22" s="27"/>
      <c r="E22" s="28"/>
      <c r="F22" s="26"/>
      <c r="G22" s="29">
        <f t="shared" si="0"/>
        <v>0</v>
      </c>
    </row>
    <row r="23" spans="1:7" ht="15" customHeight="1" x14ac:dyDescent="0.2">
      <c r="A23" s="25">
        <v>19</v>
      </c>
      <c r="B23" s="26"/>
      <c r="C23" s="27"/>
      <c r="D23" s="27"/>
      <c r="E23" s="28"/>
      <c r="F23" s="26"/>
      <c r="G23" s="29">
        <f t="shared" si="0"/>
        <v>0</v>
      </c>
    </row>
    <row r="24" spans="1:7" ht="15" customHeight="1" x14ac:dyDescent="0.2">
      <c r="A24" s="25">
        <v>20</v>
      </c>
      <c r="B24" s="26"/>
      <c r="C24" s="26"/>
      <c r="D24" s="26"/>
      <c r="E24" s="28"/>
      <c r="F24" s="26"/>
      <c r="G24" s="29">
        <f t="shared" si="0"/>
        <v>0</v>
      </c>
    </row>
    <row r="25" spans="1:7" ht="15" customHeight="1" x14ac:dyDescent="0.2">
      <c r="A25" s="30"/>
      <c r="B25" s="31"/>
      <c r="C25" s="31"/>
      <c r="D25" s="31"/>
      <c r="E25" s="32"/>
      <c r="F25" s="31">
        <f>SUM(A25:E25)</f>
        <v>0</v>
      </c>
      <c r="G25" s="33"/>
    </row>
    <row r="26" spans="1:7" ht="15" customHeight="1" x14ac:dyDescent="0.2">
      <c r="A26" s="34"/>
      <c r="B26" s="46" t="s">
        <v>5</v>
      </c>
      <c r="C26" s="47"/>
      <c r="D26" s="47"/>
      <c r="E26" s="48">
        <f>SUM(E5:E25)</f>
        <v>341518.4</v>
      </c>
      <c r="F26" s="66">
        <f>SUM(A26:E26)</f>
        <v>341518.4</v>
      </c>
      <c r="G26" s="48">
        <f>SUM(G5:G25)</f>
        <v>490784.4</v>
      </c>
    </row>
    <row r="27" spans="1:7" x14ac:dyDescent="0.2">
      <c r="A27" s="35"/>
      <c r="B27" s="36"/>
      <c r="C27" s="37"/>
      <c r="D27" s="37"/>
      <c r="E27" s="38"/>
      <c r="F27" s="36"/>
      <c r="G27" s="36"/>
    </row>
    <row r="28" spans="1:7" ht="13.5" thickBot="1" x14ac:dyDescent="0.25"/>
    <row r="29" spans="1:7" x14ac:dyDescent="0.2">
      <c r="A29" s="209" t="s">
        <v>25</v>
      </c>
      <c r="B29" s="210"/>
      <c r="C29" s="210"/>
      <c r="D29" s="210"/>
      <c r="E29" s="210"/>
      <c r="F29" s="210"/>
      <c r="G29" s="211"/>
    </row>
    <row r="30" spans="1:7" ht="25.5" x14ac:dyDescent="0.2">
      <c r="A30" s="53" t="s">
        <v>15</v>
      </c>
      <c r="B30" s="50" t="s">
        <v>9</v>
      </c>
      <c r="C30" s="50" t="s">
        <v>22</v>
      </c>
      <c r="D30" s="50" t="s">
        <v>23</v>
      </c>
      <c r="E30" s="50" t="s">
        <v>18</v>
      </c>
      <c r="F30" s="50" t="s">
        <v>19</v>
      </c>
      <c r="G30" s="54" t="s">
        <v>5</v>
      </c>
    </row>
    <row r="31" spans="1:7" x14ac:dyDescent="0.2">
      <c r="A31" s="67">
        <v>15.26</v>
      </c>
      <c r="B31" s="26" t="s">
        <v>16</v>
      </c>
      <c r="C31" s="41">
        <v>20</v>
      </c>
      <c r="D31" s="41" t="s">
        <v>24</v>
      </c>
      <c r="E31" s="51">
        <f>A31*C31*D31</f>
        <v>10682</v>
      </c>
      <c r="F31" s="49">
        <v>691</v>
      </c>
      <c r="G31" s="55">
        <f>E31+F31</f>
        <v>11373</v>
      </c>
    </row>
    <row r="32" spans="1:7" x14ac:dyDescent="0.2">
      <c r="A32" s="67">
        <v>9.16</v>
      </c>
      <c r="B32" s="26" t="s">
        <v>17</v>
      </c>
      <c r="C32" s="41">
        <v>20</v>
      </c>
      <c r="D32" s="41" t="s">
        <v>24</v>
      </c>
      <c r="E32" s="51">
        <f>A32*C32*D32</f>
        <v>6412</v>
      </c>
      <c r="F32" s="49">
        <f>E32*0.012</f>
        <v>76.944000000000003</v>
      </c>
      <c r="G32" s="55">
        <f>E32+F32</f>
        <v>6488.9440000000004</v>
      </c>
    </row>
    <row r="33" spans="1:7" x14ac:dyDescent="0.2">
      <c r="A33" s="69">
        <v>12.75</v>
      </c>
      <c r="B33" s="42" t="s">
        <v>20</v>
      </c>
      <c r="C33" s="43">
        <v>40</v>
      </c>
      <c r="D33" s="43">
        <v>50</v>
      </c>
      <c r="E33" s="51">
        <f>A33*C33*D33</f>
        <v>25500</v>
      </c>
      <c r="F33" s="49">
        <v>1650</v>
      </c>
      <c r="G33" s="55">
        <f>E33+F33</f>
        <v>27150</v>
      </c>
    </row>
    <row r="34" spans="1:7" ht="13.5" thickBot="1" x14ac:dyDescent="0.25">
      <c r="A34" s="68">
        <v>17.07</v>
      </c>
      <c r="B34" s="56" t="s">
        <v>21</v>
      </c>
      <c r="C34" s="57">
        <v>40</v>
      </c>
      <c r="D34" s="57">
        <v>50</v>
      </c>
      <c r="E34" s="58">
        <f>A34*C34*D34</f>
        <v>34140</v>
      </c>
      <c r="F34" s="59">
        <v>2209</v>
      </c>
      <c r="G34" s="60">
        <f>E34+F34</f>
        <v>36349</v>
      </c>
    </row>
    <row r="35" spans="1:7" x14ac:dyDescent="0.2">
      <c r="A35" s="39"/>
      <c r="B35" s="40"/>
      <c r="C35" s="40"/>
      <c r="D35" s="40"/>
      <c r="E35" s="52"/>
      <c r="F35" s="40"/>
      <c r="G35" s="40"/>
    </row>
    <row r="36" spans="1:7" ht="13.5" thickBot="1" x14ac:dyDescent="0.25">
      <c r="A36" s="39"/>
      <c r="B36" s="40"/>
      <c r="C36" s="40"/>
      <c r="D36" s="40"/>
      <c r="E36" s="52"/>
      <c r="F36" s="40"/>
      <c r="G36" s="40"/>
    </row>
    <row r="37" spans="1:7" x14ac:dyDescent="0.2">
      <c r="A37" s="209" t="s">
        <v>29</v>
      </c>
      <c r="B37" s="210"/>
      <c r="C37" s="210"/>
      <c r="D37" s="210"/>
      <c r="E37" s="210"/>
      <c r="F37" s="210"/>
      <c r="G37" s="211"/>
    </row>
    <row r="38" spans="1:7" x14ac:dyDescent="0.2">
      <c r="A38" s="53"/>
      <c r="B38" s="50" t="s">
        <v>9</v>
      </c>
      <c r="C38" s="50"/>
      <c r="D38" s="50" t="s">
        <v>28</v>
      </c>
      <c r="E38" s="50" t="s">
        <v>18</v>
      </c>
      <c r="F38" s="50" t="s">
        <v>19</v>
      </c>
      <c r="G38" s="54" t="s">
        <v>5</v>
      </c>
    </row>
    <row r="39" spans="1:7" x14ac:dyDescent="0.2">
      <c r="A39" s="61"/>
      <c r="B39" s="212" t="s">
        <v>26</v>
      </c>
      <c r="C39" s="213"/>
      <c r="D39" s="49"/>
      <c r="E39" s="51">
        <v>66936</v>
      </c>
      <c r="F39" s="49">
        <f>13948+16411+517</f>
        <v>30876</v>
      </c>
      <c r="G39" s="55">
        <f>E39+F39</f>
        <v>97812</v>
      </c>
    </row>
    <row r="40" spans="1:7" x14ac:dyDescent="0.2">
      <c r="A40" s="61"/>
      <c r="B40" s="212" t="s">
        <v>27</v>
      </c>
      <c r="C40" s="213"/>
      <c r="D40" s="49">
        <v>2698</v>
      </c>
      <c r="E40" s="51">
        <f>D40*12</f>
        <v>32376</v>
      </c>
      <c r="F40" s="49">
        <f>9801+14622+517</f>
        <v>24940</v>
      </c>
      <c r="G40" s="55">
        <f>E40+F40</f>
        <v>57316</v>
      </c>
    </row>
    <row r="41" spans="1:7" x14ac:dyDescent="0.2">
      <c r="A41" s="61"/>
      <c r="B41" s="212" t="s">
        <v>21</v>
      </c>
      <c r="C41" s="213"/>
      <c r="D41" s="49">
        <v>3553</v>
      </c>
      <c r="E41" s="51">
        <f>D41*12</f>
        <v>42636</v>
      </c>
      <c r="F41" s="49">
        <f>12898+14622+517</f>
        <v>28037</v>
      </c>
      <c r="G41" s="55">
        <f>E41+F41</f>
        <v>70673</v>
      </c>
    </row>
    <row r="42" spans="1:7" ht="13.5" thickBot="1" x14ac:dyDescent="0.25">
      <c r="A42" s="62"/>
      <c r="B42" s="63"/>
      <c r="C42" s="63"/>
      <c r="D42" s="63"/>
      <c r="E42" s="64"/>
      <c r="F42" s="63"/>
      <c r="G42" s="65"/>
    </row>
    <row r="43" spans="1:7" x14ac:dyDescent="0.2">
      <c r="A43" s="208" t="s">
        <v>30</v>
      </c>
      <c r="B43" s="208"/>
      <c r="C43" s="208"/>
      <c r="D43" s="208"/>
      <c r="E43" s="208"/>
      <c r="F43" s="208"/>
      <c r="G43" s="208"/>
    </row>
    <row r="44" spans="1:7" x14ac:dyDescent="0.2">
      <c r="A44" s="18"/>
    </row>
    <row r="45" spans="1:7" x14ac:dyDescent="0.2">
      <c r="A45" s="184"/>
    </row>
    <row r="46" spans="1:7" x14ac:dyDescent="0.2">
      <c r="A46" s="18"/>
    </row>
    <row r="47" spans="1:7" x14ac:dyDescent="0.2">
      <c r="A47" s="18"/>
    </row>
    <row r="48" spans="1:7" ht="13.5" thickBot="1" x14ac:dyDescent="0.25">
      <c r="A48" s="18"/>
    </row>
    <row r="49" spans="1:7" x14ac:dyDescent="0.2">
      <c r="A49" s="221" t="s">
        <v>25</v>
      </c>
      <c r="B49" s="222"/>
      <c r="C49" s="222"/>
      <c r="D49" s="222"/>
      <c r="E49" s="222"/>
      <c r="F49" s="222"/>
      <c r="G49" s="223"/>
    </row>
    <row r="50" spans="1:7" ht="25.5" x14ac:dyDescent="0.2">
      <c r="A50" s="185" t="s">
        <v>15</v>
      </c>
      <c r="B50" s="186" t="s">
        <v>9</v>
      </c>
      <c r="C50" s="186" t="s">
        <v>22</v>
      </c>
      <c r="D50" s="186" t="s">
        <v>23</v>
      </c>
      <c r="E50" s="186" t="s">
        <v>18</v>
      </c>
      <c r="F50" s="186" t="s">
        <v>19</v>
      </c>
      <c r="G50" s="187" t="s">
        <v>5</v>
      </c>
    </row>
    <row r="51" spans="1:7" x14ac:dyDescent="0.2">
      <c r="A51" s="188">
        <v>13.67</v>
      </c>
      <c r="B51" s="189" t="s">
        <v>141</v>
      </c>
      <c r="C51" s="190" t="s">
        <v>142</v>
      </c>
      <c r="D51" s="190" t="s">
        <v>24</v>
      </c>
      <c r="E51" s="184">
        <f>A51*C51*D51</f>
        <v>2870.7</v>
      </c>
      <c r="F51" s="191"/>
      <c r="G51" s="192"/>
    </row>
    <row r="52" spans="1:7" x14ac:dyDescent="0.2">
      <c r="A52" s="188">
        <v>10.16</v>
      </c>
      <c r="B52" s="189" t="s">
        <v>143</v>
      </c>
      <c r="C52" s="190" t="s">
        <v>144</v>
      </c>
      <c r="D52" s="190" t="s">
        <v>24</v>
      </c>
      <c r="E52" s="184">
        <f>A52*C52*D52</f>
        <v>21336</v>
      </c>
      <c r="F52" s="191"/>
      <c r="G52" s="192"/>
    </row>
    <row r="53" spans="1:7" x14ac:dyDescent="0.2">
      <c r="A53" s="193">
        <v>30.6</v>
      </c>
      <c r="B53" s="194" t="s">
        <v>145</v>
      </c>
      <c r="C53" s="195">
        <v>20</v>
      </c>
      <c r="D53" s="190" t="s">
        <v>24</v>
      </c>
      <c r="E53" s="184">
        <f>A53*C53*D53</f>
        <v>21420</v>
      </c>
      <c r="F53" s="191"/>
      <c r="G53" s="192"/>
    </row>
    <row r="54" spans="1:7" x14ac:dyDescent="0.2">
      <c r="A54" s="193">
        <v>30.6</v>
      </c>
      <c r="B54" s="194" t="s">
        <v>146</v>
      </c>
      <c r="C54" s="196">
        <v>40</v>
      </c>
      <c r="D54" s="197" t="s">
        <v>142</v>
      </c>
      <c r="E54" s="198">
        <v>7344</v>
      </c>
      <c r="F54" s="199"/>
      <c r="G54" s="199"/>
    </row>
    <row r="55" spans="1:7" x14ac:dyDescent="0.2">
      <c r="A55" s="188">
        <v>10.16</v>
      </c>
      <c r="B55" s="194" t="s">
        <v>147</v>
      </c>
      <c r="C55" s="196">
        <v>40</v>
      </c>
      <c r="D55" s="197" t="s">
        <v>142</v>
      </c>
      <c r="E55" s="200">
        <v>2438.4</v>
      </c>
      <c r="F55" s="199"/>
      <c r="G55" s="199"/>
    </row>
    <row r="56" spans="1:7" ht="13.5" thickBot="1" x14ac:dyDescent="0.25">
      <c r="B56" s="194" t="s">
        <v>148</v>
      </c>
      <c r="D56">
        <v>8</v>
      </c>
      <c r="F56" t="s">
        <v>149</v>
      </c>
    </row>
    <row r="57" spans="1:7" x14ac:dyDescent="0.2">
      <c r="A57" s="221" t="s">
        <v>29</v>
      </c>
      <c r="B57" s="222"/>
      <c r="C57" s="222"/>
      <c r="D57" s="222"/>
      <c r="E57" s="222"/>
      <c r="F57" s="222"/>
      <c r="G57" s="223"/>
    </row>
    <row r="58" spans="1:7" x14ac:dyDescent="0.2">
      <c r="A58" s="185"/>
      <c r="B58" s="186" t="s">
        <v>9</v>
      </c>
      <c r="C58" s="186"/>
      <c r="D58" s="186" t="s">
        <v>28</v>
      </c>
      <c r="E58" s="186" t="s">
        <v>18</v>
      </c>
      <c r="F58" s="186" t="s">
        <v>19</v>
      </c>
      <c r="G58" s="187" t="s">
        <v>5</v>
      </c>
    </row>
    <row r="59" spans="1:7" x14ac:dyDescent="0.2">
      <c r="A59" s="201"/>
      <c r="B59" s="224" t="s">
        <v>109</v>
      </c>
      <c r="C59" s="225"/>
      <c r="E59" s="51">
        <v>66936</v>
      </c>
      <c r="F59" s="49">
        <f>13948+16411+517</f>
        <v>30876</v>
      </c>
      <c r="G59" s="55">
        <f>E59+F59</f>
        <v>97812</v>
      </c>
    </row>
    <row r="60" spans="1:7" x14ac:dyDescent="0.2">
      <c r="A60" s="201"/>
      <c r="B60" s="224" t="s">
        <v>150</v>
      </c>
      <c r="C60" s="225"/>
      <c r="D60" s="191"/>
      <c r="E60" s="51">
        <v>66936</v>
      </c>
      <c r="F60" s="49">
        <f>13948+16411+517</f>
        <v>30876</v>
      </c>
      <c r="G60" s="55">
        <f>E60+F60</f>
        <v>97812</v>
      </c>
    </row>
    <row r="61" spans="1:7" x14ac:dyDescent="0.2">
      <c r="A61" s="201"/>
      <c r="B61" s="202" t="s">
        <v>109</v>
      </c>
      <c r="C61" s="203"/>
      <c r="D61" s="191"/>
      <c r="E61" s="51">
        <v>66936</v>
      </c>
      <c r="F61" s="49">
        <f>13948+16411+517</f>
        <v>30876</v>
      </c>
      <c r="G61" s="55">
        <f>E61+F61</f>
        <v>97812</v>
      </c>
    </row>
    <row r="62" spans="1:7" x14ac:dyDescent="0.2">
      <c r="A62" s="201"/>
      <c r="B62" s="224" t="s">
        <v>151</v>
      </c>
      <c r="C62" s="225"/>
      <c r="D62" s="49">
        <v>3553</v>
      </c>
      <c r="E62" s="51">
        <f>D62*12</f>
        <v>42636</v>
      </c>
      <c r="F62" s="49">
        <f>12898+14622+517</f>
        <v>28037</v>
      </c>
      <c r="G62" s="55">
        <f>E62+F62</f>
        <v>70673</v>
      </c>
    </row>
    <row r="63" spans="1:7" ht="13.5" thickBot="1" x14ac:dyDescent="0.25">
      <c r="A63" s="62"/>
      <c r="B63" s="63" t="s">
        <v>151</v>
      </c>
      <c r="C63" s="63"/>
      <c r="D63" s="49">
        <v>3553</v>
      </c>
      <c r="E63" s="51">
        <f>D63*12</f>
        <v>42636</v>
      </c>
      <c r="F63" s="49">
        <f>12898+14622+517</f>
        <v>28037</v>
      </c>
      <c r="G63" s="55">
        <f>E63+F63</f>
        <v>70673</v>
      </c>
    </row>
    <row r="64" spans="1:7" x14ac:dyDescent="0.2">
      <c r="A64" s="220" t="s">
        <v>30</v>
      </c>
      <c r="B64" s="220"/>
      <c r="C64" s="220"/>
      <c r="D64" s="220"/>
      <c r="E64" s="220"/>
      <c r="F64" s="220"/>
      <c r="G64" s="220"/>
    </row>
    <row r="65" spans="1:1" x14ac:dyDescent="0.2">
      <c r="A65" s="18"/>
    </row>
    <row r="66" spans="1:1" x14ac:dyDescent="0.2">
      <c r="A66" s="18"/>
    </row>
    <row r="67" spans="1:1" x14ac:dyDescent="0.2">
      <c r="A67" s="18"/>
    </row>
    <row r="68" spans="1:1" x14ac:dyDescent="0.2">
      <c r="A68" s="18"/>
    </row>
    <row r="69" spans="1:1" x14ac:dyDescent="0.2">
      <c r="A69" s="18"/>
    </row>
    <row r="70" spans="1:1" x14ac:dyDescent="0.2">
      <c r="A70" s="18"/>
    </row>
    <row r="71" spans="1:1" x14ac:dyDescent="0.2">
      <c r="A71" s="18"/>
    </row>
    <row r="72" spans="1:1" x14ac:dyDescent="0.2">
      <c r="A72" s="18"/>
    </row>
    <row r="73" spans="1:1" x14ac:dyDescent="0.2">
      <c r="A73" s="18"/>
    </row>
    <row r="74" spans="1:1" x14ac:dyDescent="0.2">
      <c r="A74" s="18"/>
    </row>
    <row r="75" spans="1:1" x14ac:dyDescent="0.2">
      <c r="A75" s="18"/>
    </row>
    <row r="76" spans="1:1" x14ac:dyDescent="0.2">
      <c r="A76" s="18"/>
    </row>
    <row r="77" spans="1:1" x14ac:dyDescent="0.2">
      <c r="A77" s="18"/>
    </row>
    <row r="78" spans="1:1" x14ac:dyDescent="0.2">
      <c r="A78" s="18"/>
    </row>
    <row r="79" spans="1:1" x14ac:dyDescent="0.2">
      <c r="A79" s="18"/>
    </row>
  </sheetData>
  <mergeCells count="15">
    <mergeCell ref="A1:G1"/>
    <mergeCell ref="A2:G2"/>
    <mergeCell ref="A3:G3"/>
    <mergeCell ref="A29:G29"/>
    <mergeCell ref="A64:G64"/>
    <mergeCell ref="A57:G57"/>
    <mergeCell ref="B59:C59"/>
    <mergeCell ref="B60:C60"/>
    <mergeCell ref="B62:C62"/>
    <mergeCell ref="A49:G49"/>
    <mergeCell ref="A43:G43"/>
    <mergeCell ref="A37:G37"/>
    <mergeCell ref="B39:C39"/>
    <mergeCell ref="B40:C40"/>
    <mergeCell ref="B41:C41"/>
  </mergeCells>
  <phoneticPr fontId="26" type="noConversion"/>
  <pageMargins left="0.34" right="0.41" top="0.87" bottom="1" header="0.5" footer="0.5"/>
  <pageSetup firstPageNumber="0" fitToWidth="0" fitToHeight="0" orientation="portrait" horizontalDpi="300" verticalDpi="300" r:id="rId1"/>
  <headerFooter differentOddEven="1"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4"/>
  <sheetViews>
    <sheetView tabSelected="1" topLeftCell="A4" zoomScaleNormal="100" workbookViewId="0">
      <selection activeCell="B38" sqref="B38"/>
    </sheetView>
  </sheetViews>
  <sheetFormatPr defaultRowHeight="12.75" x14ac:dyDescent="0.2"/>
  <cols>
    <col min="1" max="1" width="7.5703125" style="10" customWidth="1"/>
    <col min="2" max="2" width="15.140625" style="10" customWidth="1"/>
    <col min="3" max="3" width="35.5703125" customWidth="1"/>
    <col min="4" max="4" width="11.7109375" customWidth="1"/>
    <col min="5" max="5" width="11" bestFit="1" customWidth="1"/>
    <col min="6" max="6" width="10" customWidth="1"/>
    <col min="7" max="7" width="8" bestFit="1" customWidth="1"/>
  </cols>
  <sheetData>
    <row r="1" spans="1:7" ht="22.5" customHeight="1" x14ac:dyDescent="0.2">
      <c r="A1" s="229" t="s">
        <v>7</v>
      </c>
      <c r="B1" s="229"/>
      <c r="C1" s="229"/>
      <c r="D1" s="229"/>
      <c r="E1" s="229"/>
      <c r="F1" s="229"/>
      <c r="G1" s="1"/>
    </row>
    <row r="2" spans="1:7" ht="22.5" customHeight="1" x14ac:dyDescent="0.2">
      <c r="A2" s="230"/>
      <c r="B2" s="230"/>
      <c r="C2" s="230"/>
      <c r="D2" s="230"/>
      <c r="E2" s="230"/>
      <c r="F2" s="230"/>
      <c r="G2" s="1"/>
    </row>
    <row r="3" spans="1:7" ht="22.5" customHeight="1" x14ac:dyDescent="0.2">
      <c r="A3" s="226" t="s">
        <v>2</v>
      </c>
      <c r="B3" s="227"/>
      <c r="C3" s="227"/>
      <c r="D3" s="227"/>
      <c r="E3" s="227"/>
      <c r="F3" s="228"/>
      <c r="G3" s="1"/>
    </row>
    <row r="4" spans="1:7" ht="30" customHeight="1" x14ac:dyDescent="0.2">
      <c r="A4" s="7" t="s">
        <v>31</v>
      </c>
      <c r="B4" s="7" t="s">
        <v>107</v>
      </c>
      <c r="C4" s="6" t="s">
        <v>0</v>
      </c>
      <c r="D4" s="160" t="s">
        <v>3</v>
      </c>
      <c r="E4" s="17" t="s">
        <v>1</v>
      </c>
      <c r="F4" s="6" t="s">
        <v>6</v>
      </c>
      <c r="G4" s="1"/>
    </row>
    <row r="5" spans="1:7" ht="20.100000000000001" customHeight="1" x14ac:dyDescent="0.2">
      <c r="A5" s="170">
        <v>1</v>
      </c>
      <c r="B5" s="170" t="s">
        <v>119</v>
      </c>
      <c r="C5" s="171" t="s">
        <v>120</v>
      </c>
      <c r="D5" s="172">
        <v>4</v>
      </c>
      <c r="E5" s="173">
        <v>27.43</v>
      </c>
      <c r="F5" s="173">
        <f>D5*E5</f>
        <v>109.72</v>
      </c>
      <c r="G5" s="2"/>
    </row>
    <row r="6" spans="1:7" ht="20.100000000000001" customHeight="1" x14ac:dyDescent="0.2">
      <c r="A6" s="174">
        <v>2</v>
      </c>
      <c r="B6" s="170" t="s">
        <v>119</v>
      </c>
      <c r="C6" s="171" t="s">
        <v>121</v>
      </c>
      <c r="D6" s="172">
        <v>2</v>
      </c>
      <c r="E6" s="173">
        <v>6.99</v>
      </c>
      <c r="F6" s="173">
        <f t="shared" ref="F6:F26" si="0">D6*E6</f>
        <v>13.98</v>
      </c>
      <c r="G6" s="2"/>
    </row>
    <row r="7" spans="1:7" ht="20.100000000000001" customHeight="1" x14ac:dyDescent="0.2">
      <c r="A7" s="170">
        <v>3</v>
      </c>
      <c r="B7" s="170" t="s">
        <v>119</v>
      </c>
      <c r="C7" s="171" t="s">
        <v>122</v>
      </c>
      <c r="D7" s="172">
        <v>2</v>
      </c>
      <c r="E7" s="173">
        <v>12.33</v>
      </c>
      <c r="F7" s="173">
        <f t="shared" si="0"/>
        <v>24.66</v>
      </c>
      <c r="G7" s="2"/>
    </row>
    <row r="8" spans="1:7" ht="20.100000000000001" customHeight="1" x14ac:dyDescent="0.2">
      <c r="A8" s="174">
        <v>4</v>
      </c>
      <c r="B8" s="170" t="s">
        <v>119</v>
      </c>
      <c r="C8" s="171" t="s">
        <v>123</v>
      </c>
      <c r="D8" s="172">
        <v>6</v>
      </c>
      <c r="E8" s="173">
        <v>6.18</v>
      </c>
      <c r="F8" s="173">
        <f t="shared" si="0"/>
        <v>37.08</v>
      </c>
      <c r="G8" s="2"/>
    </row>
    <row r="9" spans="1:7" ht="20.100000000000001" customHeight="1" x14ac:dyDescent="0.2">
      <c r="A9" s="170">
        <v>5</v>
      </c>
      <c r="B9" s="170" t="s">
        <v>119</v>
      </c>
      <c r="C9" s="171" t="s">
        <v>124</v>
      </c>
      <c r="D9" s="172">
        <v>2</v>
      </c>
      <c r="E9" s="173">
        <v>49.78</v>
      </c>
      <c r="F9" s="173">
        <f t="shared" si="0"/>
        <v>99.56</v>
      </c>
      <c r="G9" s="2"/>
    </row>
    <row r="10" spans="1:7" ht="20.100000000000001" customHeight="1" x14ac:dyDescent="0.2">
      <c r="A10" s="174">
        <v>6</v>
      </c>
      <c r="B10" s="170" t="s">
        <v>119</v>
      </c>
      <c r="C10" s="171" t="s">
        <v>125</v>
      </c>
      <c r="D10" s="172">
        <v>12</v>
      </c>
      <c r="E10" s="173">
        <v>7.27</v>
      </c>
      <c r="F10" s="173">
        <f t="shared" si="0"/>
        <v>87.24</v>
      </c>
      <c r="G10" s="2"/>
    </row>
    <row r="11" spans="1:7" ht="20.100000000000001" customHeight="1" x14ac:dyDescent="0.2">
      <c r="A11" s="170">
        <v>7</v>
      </c>
      <c r="B11" s="170" t="s">
        <v>119</v>
      </c>
      <c r="C11" s="171" t="s">
        <v>126</v>
      </c>
      <c r="D11" s="172">
        <v>6</v>
      </c>
      <c r="E11" s="173">
        <v>15.63</v>
      </c>
      <c r="F11" s="173">
        <f t="shared" si="0"/>
        <v>93.78</v>
      </c>
      <c r="G11" s="2"/>
    </row>
    <row r="12" spans="1:7" ht="20.100000000000001" customHeight="1" x14ac:dyDescent="0.2">
      <c r="A12" s="174">
        <v>8</v>
      </c>
      <c r="B12" s="170" t="s">
        <v>119</v>
      </c>
      <c r="C12" s="171" t="s">
        <v>127</v>
      </c>
      <c r="D12" s="172">
        <v>6</v>
      </c>
      <c r="E12" s="173">
        <v>5.85</v>
      </c>
      <c r="F12" s="173">
        <f t="shared" si="0"/>
        <v>35.099999999999994</v>
      </c>
      <c r="G12" s="2"/>
    </row>
    <row r="13" spans="1:7" ht="20.100000000000001" customHeight="1" x14ac:dyDescent="0.2">
      <c r="A13" s="170">
        <v>9</v>
      </c>
      <c r="B13" s="170" t="s">
        <v>119</v>
      </c>
      <c r="C13" s="171" t="s">
        <v>128</v>
      </c>
      <c r="D13" s="172">
        <v>1</v>
      </c>
      <c r="E13" s="173">
        <v>156.75</v>
      </c>
      <c r="F13" s="173">
        <f t="shared" si="0"/>
        <v>156.75</v>
      </c>
      <c r="G13" s="2"/>
    </row>
    <row r="14" spans="1:7" ht="20.100000000000001" customHeight="1" x14ac:dyDescent="0.2">
      <c r="A14" s="174">
        <v>10</v>
      </c>
      <c r="B14" s="170" t="s">
        <v>119</v>
      </c>
      <c r="C14" s="171" t="s">
        <v>129</v>
      </c>
      <c r="D14" s="172">
        <v>2</v>
      </c>
      <c r="E14" s="173">
        <v>19.54</v>
      </c>
      <c r="F14" s="173">
        <f>D14*E14</f>
        <v>39.08</v>
      </c>
      <c r="G14" s="2"/>
    </row>
    <row r="15" spans="1:7" ht="20.100000000000001" customHeight="1" x14ac:dyDescent="0.2">
      <c r="A15" s="170">
        <v>11</v>
      </c>
      <c r="B15" s="170" t="s">
        <v>119</v>
      </c>
      <c r="C15" s="171" t="s">
        <v>130</v>
      </c>
      <c r="D15" s="172">
        <v>2</v>
      </c>
      <c r="E15" s="173">
        <v>69.569999999999993</v>
      </c>
      <c r="F15" s="173">
        <f t="shared" si="0"/>
        <v>139.13999999999999</v>
      </c>
      <c r="G15" s="2"/>
    </row>
    <row r="16" spans="1:7" ht="20.100000000000001" customHeight="1" x14ac:dyDescent="0.2">
      <c r="A16" s="174">
        <v>12</v>
      </c>
      <c r="B16" s="170" t="s">
        <v>119</v>
      </c>
      <c r="C16" s="171" t="s">
        <v>131</v>
      </c>
      <c r="D16" s="172">
        <v>4</v>
      </c>
      <c r="E16" s="173">
        <v>6.75</v>
      </c>
      <c r="F16" s="173">
        <f t="shared" si="0"/>
        <v>27</v>
      </c>
      <c r="G16" s="2"/>
    </row>
    <row r="17" spans="1:7" ht="20.100000000000001" customHeight="1" x14ac:dyDescent="0.2">
      <c r="A17" s="170">
        <v>13</v>
      </c>
      <c r="B17" s="170" t="s">
        <v>119</v>
      </c>
      <c r="C17" s="171" t="s">
        <v>132</v>
      </c>
      <c r="D17" s="172">
        <v>1</v>
      </c>
      <c r="E17" s="173">
        <v>161.94</v>
      </c>
      <c r="F17" s="173">
        <f>D17*E17</f>
        <v>161.94</v>
      </c>
      <c r="G17" s="2"/>
    </row>
    <row r="18" spans="1:7" ht="20.100000000000001" customHeight="1" x14ac:dyDescent="0.2">
      <c r="A18" s="174">
        <v>14</v>
      </c>
      <c r="B18" s="170" t="s">
        <v>119</v>
      </c>
      <c r="C18" s="171" t="s">
        <v>133</v>
      </c>
      <c r="D18" s="172">
        <v>8</v>
      </c>
      <c r="E18" s="173">
        <v>10.19</v>
      </c>
      <c r="F18" s="173">
        <f>D18*E18</f>
        <v>81.52</v>
      </c>
      <c r="G18" s="2"/>
    </row>
    <row r="19" spans="1:7" ht="20.100000000000001" customHeight="1" x14ac:dyDescent="0.2">
      <c r="A19" s="170">
        <v>15</v>
      </c>
      <c r="B19" s="170" t="s">
        <v>119</v>
      </c>
      <c r="C19" s="175" t="s">
        <v>134</v>
      </c>
      <c r="D19" s="176">
        <v>4</v>
      </c>
      <c r="E19" s="173">
        <v>55.51</v>
      </c>
      <c r="F19" s="173">
        <f>D19*E19</f>
        <v>222.04</v>
      </c>
      <c r="G19" s="2"/>
    </row>
    <row r="20" spans="1:7" ht="20.100000000000001" customHeight="1" x14ac:dyDescent="0.2">
      <c r="A20" s="174">
        <v>16</v>
      </c>
      <c r="B20" s="170" t="s">
        <v>119</v>
      </c>
      <c r="C20" s="171" t="s">
        <v>135</v>
      </c>
      <c r="D20" s="172">
        <v>1</v>
      </c>
      <c r="E20" s="173">
        <v>31.28</v>
      </c>
      <c r="F20" s="173">
        <f t="shared" si="0"/>
        <v>31.28</v>
      </c>
      <c r="G20" s="2"/>
    </row>
    <row r="21" spans="1:7" ht="20.100000000000001" customHeight="1" x14ac:dyDescent="0.2">
      <c r="A21" s="170">
        <v>17</v>
      </c>
      <c r="B21" s="170" t="s">
        <v>119</v>
      </c>
      <c r="C21" s="171" t="s">
        <v>136</v>
      </c>
      <c r="D21" s="172">
        <v>1</v>
      </c>
      <c r="E21" s="173">
        <v>51.65</v>
      </c>
      <c r="F21" s="173">
        <f t="shared" si="0"/>
        <v>51.65</v>
      </c>
      <c r="G21" s="2"/>
    </row>
    <row r="22" spans="1:7" ht="20.100000000000001" customHeight="1" x14ac:dyDescent="0.2">
      <c r="A22" s="174">
        <v>18</v>
      </c>
      <c r="B22" s="170" t="s">
        <v>119</v>
      </c>
      <c r="C22" s="178" t="s">
        <v>158</v>
      </c>
      <c r="D22" s="179">
        <v>6</v>
      </c>
      <c r="E22" s="206">
        <v>8.7899999999999991</v>
      </c>
      <c r="F22" s="207">
        <v>52.739999999999995</v>
      </c>
      <c r="G22" s="2"/>
    </row>
    <row r="23" spans="1:7" ht="20.100000000000001" customHeight="1" x14ac:dyDescent="0.2">
      <c r="A23" s="181">
        <v>19</v>
      </c>
      <c r="B23" s="170" t="s">
        <v>159</v>
      </c>
      <c r="C23" s="178" t="s">
        <v>160</v>
      </c>
      <c r="D23" s="179">
        <v>6</v>
      </c>
      <c r="E23" s="206">
        <v>52.99</v>
      </c>
      <c r="F23" s="207">
        <v>317.94</v>
      </c>
      <c r="G23" s="2"/>
    </row>
    <row r="24" spans="1:7" ht="20.100000000000001" customHeight="1" x14ac:dyDescent="0.2">
      <c r="A24" s="174">
        <v>20</v>
      </c>
      <c r="B24" s="177" t="s">
        <v>137</v>
      </c>
      <c r="C24" s="178" t="s">
        <v>138</v>
      </c>
      <c r="D24" s="179">
        <v>50</v>
      </c>
      <c r="E24" s="180">
        <v>5</v>
      </c>
      <c r="F24" s="173">
        <f t="shared" si="0"/>
        <v>250</v>
      </c>
      <c r="G24" s="2"/>
    </row>
    <row r="25" spans="1:7" ht="20.100000000000001" customHeight="1" x14ac:dyDescent="0.2">
      <c r="A25" s="181">
        <v>21</v>
      </c>
      <c r="B25" s="177"/>
      <c r="C25" s="205" t="s">
        <v>161</v>
      </c>
      <c r="D25" s="204"/>
      <c r="E25" s="180">
        <v>1000</v>
      </c>
      <c r="F25" s="173">
        <v>1000</v>
      </c>
      <c r="G25" s="2"/>
    </row>
    <row r="26" spans="1:7" ht="20.100000000000001" customHeight="1" x14ac:dyDescent="0.2">
      <c r="A26" s="181">
        <v>22</v>
      </c>
      <c r="B26" s="177" t="s">
        <v>153</v>
      </c>
      <c r="C26" s="182" t="s">
        <v>152</v>
      </c>
      <c r="D26" s="183">
        <v>1</v>
      </c>
      <c r="E26" s="173">
        <v>150</v>
      </c>
      <c r="F26" s="173">
        <f t="shared" si="0"/>
        <v>150</v>
      </c>
      <c r="G26" s="2"/>
    </row>
    <row r="27" spans="1:7" ht="20.100000000000001" customHeight="1" x14ac:dyDescent="0.2">
      <c r="A27" s="156">
        <v>23</v>
      </c>
      <c r="B27" s="156" t="s">
        <v>155</v>
      </c>
      <c r="C27" s="157" t="s">
        <v>154</v>
      </c>
      <c r="D27" s="158">
        <v>1</v>
      </c>
      <c r="E27" s="159">
        <v>10000</v>
      </c>
      <c r="F27" s="159">
        <f>D27*E27</f>
        <v>10000</v>
      </c>
      <c r="G27" s="1"/>
    </row>
    <row r="28" spans="1:7" ht="20.100000000000001" customHeight="1" x14ac:dyDescent="0.2">
      <c r="A28" s="161"/>
      <c r="B28" s="161"/>
      <c r="C28" s="162"/>
      <c r="D28" s="163"/>
      <c r="E28" s="164"/>
      <c r="F28" s="164"/>
      <c r="G28" s="1"/>
    </row>
    <row r="29" spans="1:7" ht="20.100000000000001" customHeight="1" x14ac:dyDescent="0.2">
      <c r="A29" s="14"/>
      <c r="B29" s="14"/>
      <c r="C29" s="15" t="s">
        <v>104</v>
      </c>
      <c r="D29" s="131"/>
      <c r="E29" s="19"/>
      <c r="F29" s="19">
        <f>SUM(F5:F28)</f>
        <v>13182.2</v>
      </c>
      <c r="G29" s="1"/>
    </row>
    <row r="30" spans="1:7" ht="20.100000000000001" customHeight="1" x14ac:dyDescent="0.2">
      <c r="A30" s="14"/>
      <c r="B30" s="14"/>
      <c r="C30" s="15" t="s">
        <v>106</v>
      </c>
      <c r="D30" s="131"/>
      <c r="E30" s="19"/>
      <c r="F30" s="19">
        <f>F29*0.0925</f>
        <v>1219.3534999999999</v>
      </c>
      <c r="G30" s="1"/>
    </row>
    <row r="31" spans="1:7" ht="20.100000000000001" customHeight="1" x14ac:dyDescent="0.2">
      <c r="A31" s="14"/>
      <c r="B31" s="14"/>
      <c r="C31" s="15" t="s">
        <v>105</v>
      </c>
      <c r="D31" s="131"/>
      <c r="E31" s="19"/>
      <c r="F31" s="19"/>
      <c r="G31" s="1"/>
    </row>
    <row r="32" spans="1:7" ht="20.100000000000001" customHeight="1" x14ac:dyDescent="0.2">
      <c r="A32" s="7"/>
      <c r="B32" s="7"/>
      <c r="C32" s="169" t="s">
        <v>5</v>
      </c>
      <c r="D32" s="130"/>
      <c r="E32" s="128">
        <f>SUM(E5:E27)</f>
        <v>11911.42</v>
      </c>
      <c r="F32" s="129">
        <f>F29+F30+F31</f>
        <v>14401.5535</v>
      </c>
    </row>
    <row r="33" spans="1:6" s="139" customFormat="1" x14ac:dyDescent="0.2">
      <c r="A33" s="134"/>
      <c r="B33" s="134"/>
      <c r="C33" s="135"/>
      <c r="D33" s="136"/>
      <c r="E33" s="137"/>
      <c r="F33" s="138"/>
    </row>
    <row r="34" spans="1:6" ht="13.5" thickBot="1" x14ac:dyDescent="0.25">
      <c r="A34" s="18"/>
      <c r="B34" s="18"/>
    </row>
    <row r="35" spans="1:6" s="124" customFormat="1" ht="25.5" customHeight="1" x14ac:dyDescent="0.2">
      <c r="A35" s="140"/>
      <c r="B35" s="231" t="s">
        <v>100</v>
      </c>
      <c r="C35" s="232"/>
      <c r="D35" s="232"/>
      <c r="E35" s="232"/>
      <c r="F35" s="233"/>
    </row>
    <row r="36" spans="1:6" ht="13.5" thickBot="1" x14ac:dyDescent="0.25">
      <c r="A36" s="18"/>
      <c r="B36" s="145"/>
      <c r="C36" s="146"/>
      <c r="D36" s="146"/>
      <c r="E36" s="146"/>
      <c r="F36" s="147"/>
    </row>
    <row r="37" spans="1:6" x14ac:dyDescent="0.2">
      <c r="A37" s="18"/>
      <c r="B37" s="152" t="s">
        <v>98</v>
      </c>
      <c r="C37" s="144"/>
      <c r="D37" s="144"/>
      <c r="E37" s="144"/>
      <c r="F37" s="125"/>
    </row>
    <row r="38" spans="1:6" x14ac:dyDescent="0.2">
      <c r="A38" s="18"/>
      <c r="B38" s="127" t="s">
        <v>95</v>
      </c>
      <c r="C38" s="133"/>
      <c r="D38" s="133"/>
      <c r="E38" s="133"/>
      <c r="F38" s="126"/>
    </row>
    <row r="39" spans="1:6" x14ac:dyDescent="0.2">
      <c r="A39" s="18"/>
      <c r="B39" s="127" t="s">
        <v>92</v>
      </c>
      <c r="C39" s="133"/>
      <c r="D39" s="133"/>
      <c r="E39" s="133"/>
      <c r="F39" s="126"/>
    </row>
    <row r="40" spans="1:6" x14ac:dyDescent="0.2">
      <c r="A40" s="18"/>
      <c r="B40" s="127" t="s">
        <v>93</v>
      </c>
      <c r="C40" s="133"/>
      <c r="D40" s="133"/>
      <c r="E40" s="133"/>
      <c r="F40" s="126"/>
    </row>
    <row r="41" spans="1:6" ht="13.5" thickBot="1" x14ac:dyDescent="0.25">
      <c r="A41" s="18"/>
      <c r="B41" s="154" t="s">
        <v>94</v>
      </c>
      <c r="C41" s="148"/>
      <c r="D41" s="148"/>
      <c r="E41" s="148"/>
      <c r="F41" s="65"/>
    </row>
    <row r="42" spans="1:6" ht="13.5" thickBot="1" x14ac:dyDescent="0.25">
      <c r="A42" s="18"/>
      <c r="B42" s="145"/>
      <c r="C42" s="146"/>
      <c r="D42" s="146"/>
      <c r="E42" s="146"/>
      <c r="F42" s="147"/>
    </row>
    <row r="43" spans="1:6" x14ac:dyDescent="0.2">
      <c r="A43" s="18"/>
      <c r="B43" s="152" t="s">
        <v>99</v>
      </c>
      <c r="C43" s="144"/>
      <c r="D43" s="144"/>
      <c r="E43" s="144"/>
      <c r="F43" s="125"/>
    </row>
    <row r="44" spans="1:6" x14ac:dyDescent="0.2">
      <c r="A44" s="18"/>
      <c r="B44" s="153" t="s">
        <v>101</v>
      </c>
      <c r="C44" s="133"/>
      <c r="D44" s="133"/>
      <c r="E44" s="133"/>
      <c r="F44" s="126"/>
    </row>
    <row r="45" spans="1:6" x14ac:dyDescent="0.2">
      <c r="A45" s="18"/>
      <c r="B45" s="127" t="s">
        <v>102</v>
      </c>
      <c r="C45" s="133"/>
      <c r="D45" s="133"/>
      <c r="E45" s="133"/>
      <c r="F45" s="126"/>
    </row>
    <row r="46" spans="1:6" ht="13.5" thickBot="1" x14ac:dyDescent="0.25">
      <c r="A46" s="18"/>
      <c r="B46" s="154" t="s">
        <v>103</v>
      </c>
      <c r="C46" s="148"/>
      <c r="D46" s="148"/>
      <c r="E46" s="148"/>
      <c r="F46" s="65"/>
    </row>
    <row r="47" spans="1:6" ht="13.5" thickBot="1" x14ac:dyDescent="0.25">
      <c r="A47" s="18"/>
      <c r="B47" s="145"/>
      <c r="C47" s="146"/>
      <c r="D47" s="146"/>
      <c r="E47" s="146"/>
      <c r="F47" s="147"/>
    </row>
    <row r="48" spans="1:6" s="139" customFormat="1" x14ac:dyDescent="0.2">
      <c r="A48" s="141"/>
      <c r="B48" s="155" t="s">
        <v>97</v>
      </c>
      <c r="C48" s="149"/>
      <c r="D48" s="149"/>
      <c r="E48" s="149"/>
      <c r="F48" s="143"/>
    </row>
    <row r="49" spans="1:6" s="139" customFormat="1" ht="13.5" thickBot="1" x14ac:dyDescent="0.25">
      <c r="A49" s="141"/>
      <c r="B49" s="150" t="s">
        <v>96</v>
      </c>
      <c r="C49" s="151"/>
      <c r="D49" s="151"/>
      <c r="E49" s="151"/>
      <c r="F49" s="142"/>
    </row>
    <row r="50" spans="1:6" ht="13.5" thickBot="1" x14ac:dyDescent="0.25">
      <c r="A50" s="18"/>
      <c r="B50" s="165"/>
      <c r="C50" s="166"/>
      <c r="D50" s="166"/>
      <c r="E50" s="166"/>
      <c r="F50" s="167"/>
    </row>
    <row r="51" spans="1:6" x14ac:dyDescent="0.2">
      <c r="A51" s="18"/>
      <c r="B51" s="18"/>
    </row>
    <row r="52" spans="1:6" x14ac:dyDescent="0.2">
      <c r="A52" s="18"/>
      <c r="B52" s="18"/>
    </row>
    <row r="53" spans="1:6" x14ac:dyDescent="0.2">
      <c r="A53" s="18"/>
      <c r="B53" s="18"/>
    </row>
    <row r="54" spans="1:6" x14ac:dyDescent="0.2">
      <c r="A54" s="18"/>
      <c r="B54" s="18"/>
    </row>
    <row r="55" spans="1:6" x14ac:dyDescent="0.2">
      <c r="A55" s="18"/>
      <c r="B55" s="18"/>
    </row>
    <row r="56" spans="1:6" x14ac:dyDescent="0.2">
      <c r="A56" s="18"/>
      <c r="B56" s="18"/>
    </row>
    <row r="57" spans="1:6" x14ac:dyDescent="0.2">
      <c r="A57" s="18"/>
      <c r="B57" s="18"/>
    </row>
    <row r="58" spans="1:6" x14ac:dyDescent="0.2">
      <c r="A58" s="18"/>
      <c r="B58" s="18"/>
    </row>
    <row r="59" spans="1:6" x14ac:dyDescent="0.2">
      <c r="A59" s="18"/>
      <c r="B59" s="18"/>
    </row>
    <row r="60" spans="1:6" x14ac:dyDescent="0.2">
      <c r="A60" s="18"/>
      <c r="B60" s="18"/>
    </row>
    <row r="61" spans="1:6" x14ac:dyDescent="0.2">
      <c r="A61" s="18"/>
      <c r="B61" s="18"/>
    </row>
    <row r="62" spans="1:6" x14ac:dyDescent="0.2">
      <c r="A62" s="18"/>
      <c r="B62" s="18"/>
    </row>
    <row r="63" spans="1:6" x14ac:dyDescent="0.2">
      <c r="A63" s="18"/>
      <c r="B63" s="18"/>
    </row>
    <row r="64" spans="1:6" x14ac:dyDescent="0.2">
      <c r="A64" s="18"/>
      <c r="B64" s="18"/>
    </row>
    <row r="65" spans="1:2" x14ac:dyDescent="0.2">
      <c r="A65" s="18"/>
      <c r="B65" s="18"/>
    </row>
    <row r="66" spans="1:2" x14ac:dyDescent="0.2">
      <c r="A66" s="18"/>
      <c r="B66" s="18"/>
    </row>
    <row r="67" spans="1:2" x14ac:dyDescent="0.2">
      <c r="A67" s="18"/>
      <c r="B67" s="18"/>
    </row>
    <row r="68" spans="1:2" x14ac:dyDescent="0.2">
      <c r="A68" s="18"/>
      <c r="B68" s="18"/>
    </row>
    <row r="69" spans="1:2" x14ac:dyDescent="0.2">
      <c r="A69" s="18"/>
      <c r="B69" s="18"/>
    </row>
    <row r="70" spans="1:2" x14ac:dyDescent="0.2">
      <c r="A70" s="18"/>
      <c r="B70" s="18"/>
    </row>
    <row r="71" spans="1:2" x14ac:dyDescent="0.2">
      <c r="A71" s="18"/>
      <c r="B71" s="18"/>
    </row>
    <row r="72" spans="1:2" x14ac:dyDescent="0.2">
      <c r="A72" s="18"/>
      <c r="B72" s="18"/>
    </row>
    <row r="73" spans="1:2" x14ac:dyDescent="0.2">
      <c r="A73" s="18"/>
      <c r="B73" s="18"/>
    </row>
    <row r="74" spans="1:2" x14ac:dyDescent="0.2">
      <c r="A74" s="18"/>
      <c r="B74" s="18"/>
    </row>
    <row r="75" spans="1:2" x14ac:dyDescent="0.2">
      <c r="A75" s="18"/>
      <c r="B75" s="18"/>
    </row>
    <row r="76" spans="1:2" x14ac:dyDescent="0.2">
      <c r="A76" s="18"/>
      <c r="B76" s="18"/>
    </row>
    <row r="77" spans="1:2" x14ac:dyDescent="0.2">
      <c r="A77" s="18"/>
      <c r="B77" s="18"/>
    </row>
    <row r="78" spans="1:2" x14ac:dyDescent="0.2">
      <c r="A78" s="18"/>
      <c r="B78" s="18"/>
    </row>
    <row r="79" spans="1:2" x14ac:dyDescent="0.2">
      <c r="A79" s="18"/>
      <c r="B79" s="18"/>
    </row>
    <row r="80" spans="1:2" x14ac:dyDescent="0.2">
      <c r="A80" s="18"/>
      <c r="B80" s="18"/>
    </row>
    <row r="81" spans="1:2" x14ac:dyDescent="0.2">
      <c r="A81" s="18"/>
      <c r="B81" s="18"/>
    </row>
    <row r="82" spans="1:2" x14ac:dyDescent="0.2">
      <c r="A82" s="18"/>
      <c r="B82" s="18"/>
    </row>
    <row r="83" spans="1:2" x14ac:dyDescent="0.2">
      <c r="A83" s="18"/>
      <c r="B83" s="18"/>
    </row>
    <row r="84" spans="1:2" x14ac:dyDescent="0.2">
      <c r="A84" s="18"/>
      <c r="B84" s="18"/>
    </row>
  </sheetData>
  <mergeCells count="4">
    <mergeCell ref="A3:F3"/>
    <mergeCell ref="A1:F1"/>
    <mergeCell ref="A2:F2"/>
    <mergeCell ref="B35:F35"/>
  </mergeCells>
  <phoneticPr fontId="26" type="noConversion"/>
  <hyperlinks>
    <hyperlink ref="B44" r:id="rId1" display="www.order.staplesadvantage.com"/>
    <hyperlink ref="B39" r:id="rId2"/>
    <hyperlink ref="B49" r:id="rId3"/>
  </hyperlinks>
  <pageMargins left="0.75" right="0.75" top="0.75" bottom="0.75" header="0.5" footer="0.5"/>
  <pageSetup firstPageNumber="0" fitToWidth="0" fitToHeight="0" orientation="portrait" horizontalDpi="300" verticalDpi="300" r:id="rId4"/>
  <headerFooter differentOddEven="1"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1"/>
  <sheetViews>
    <sheetView zoomScaleNormal="100" workbookViewId="0">
      <selection activeCell="C8" sqref="C8"/>
    </sheetView>
  </sheetViews>
  <sheetFormatPr defaultRowHeight="12.75" x14ac:dyDescent="0.2"/>
  <cols>
    <col min="1" max="1" width="7.42578125" style="10" customWidth="1"/>
    <col min="2" max="2" width="35.5703125" customWidth="1"/>
    <col min="3" max="3" width="14.28515625" customWidth="1"/>
    <col min="4" max="4" width="12.7109375" customWidth="1"/>
    <col min="5" max="5" width="15" customWidth="1"/>
    <col min="6" max="6" width="11.85546875" customWidth="1"/>
    <col min="7" max="7" width="12.85546875" customWidth="1"/>
    <col min="8" max="8" width="12" customWidth="1"/>
  </cols>
  <sheetData>
    <row r="1" spans="1:6" ht="22.5" customHeight="1" x14ac:dyDescent="0.2">
      <c r="A1" s="229" t="s">
        <v>4</v>
      </c>
      <c r="B1" s="229"/>
      <c r="C1" s="229"/>
      <c r="D1" s="229"/>
      <c r="E1" s="229"/>
      <c r="F1" s="1"/>
    </row>
    <row r="2" spans="1:6" ht="22.5" customHeight="1" x14ac:dyDescent="0.2">
      <c r="A2" s="230"/>
      <c r="B2" s="230"/>
      <c r="C2" s="230"/>
      <c r="D2" s="230"/>
      <c r="E2" s="230"/>
      <c r="F2" s="1"/>
    </row>
    <row r="3" spans="1:6" ht="22.5" customHeight="1" x14ac:dyDescent="0.2">
      <c r="A3" s="226" t="s">
        <v>2</v>
      </c>
      <c r="B3" s="227"/>
      <c r="C3" s="227"/>
      <c r="D3" s="227"/>
      <c r="E3" s="228"/>
      <c r="F3" s="1"/>
    </row>
    <row r="4" spans="1:6" ht="20.100000000000001" customHeight="1" thickBot="1" x14ac:dyDescent="0.25">
      <c r="A4" s="123" t="s">
        <v>31</v>
      </c>
      <c r="B4" s="6" t="s">
        <v>0</v>
      </c>
      <c r="C4" s="16" t="s">
        <v>3</v>
      </c>
      <c r="D4" s="17" t="s">
        <v>1</v>
      </c>
      <c r="E4" s="6" t="s">
        <v>6</v>
      </c>
      <c r="F4" s="1"/>
    </row>
    <row r="5" spans="1:6" ht="20.100000000000001" customHeight="1" x14ac:dyDescent="0.25">
      <c r="A5" s="8">
        <v>1</v>
      </c>
      <c r="B5" s="72" t="s">
        <v>36</v>
      </c>
      <c r="C5" s="5">
        <v>24</v>
      </c>
      <c r="D5" s="78">
        <v>1450</v>
      </c>
      <c r="E5" s="20">
        <f>C5*D5</f>
        <v>34800</v>
      </c>
      <c r="F5" s="2"/>
    </row>
    <row r="6" spans="1:6" ht="20.100000000000001" customHeight="1" x14ac:dyDescent="0.2">
      <c r="A6" s="9">
        <v>2</v>
      </c>
      <c r="B6" s="3" t="s">
        <v>114</v>
      </c>
      <c r="C6" s="4">
        <v>2</v>
      </c>
      <c r="D6" s="21">
        <v>440</v>
      </c>
      <c r="E6" s="20">
        <f t="shared" ref="E6:E24" si="0">C6*D6</f>
        <v>880</v>
      </c>
      <c r="F6" s="2"/>
    </row>
    <row r="7" spans="1:6" ht="20.100000000000001" customHeight="1" x14ac:dyDescent="0.2">
      <c r="A7" s="8">
        <v>3</v>
      </c>
      <c r="B7" s="3" t="s">
        <v>115</v>
      </c>
      <c r="C7" s="4">
        <v>1</v>
      </c>
      <c r="D7" s="21" t="s">
        <v>116</v>
      </c>
      <c r="E7" s="20" t="e">
        <f t="shared" si="0"/>
        <v>#VALUE!</v>
      </c>
      <c r="F7" s="2"/>
    </row>
    <row r="8" spans="1:6" ht="20.100000000000001" customHeight="1" x14ac:dyDescent="0.2">
      <c r="A8" s="9">
        <v>4</v>
      </c>
      <c r="B8" s="3"/>
      <c r="C8" s="4"/>
      <c r="D8" s="21"/>
      <c r="E8" s="20">
        <f t="shared" si="0"/>
        <v>0</v>
      </c>
      <c r="F8" s="2"/>
    </row>
    <row r="9" spans="1:6" ht="20.100000000000001" customHeight="1" x14ac:dyDescent="0.2">
      <c r="A9" s="8">
        <v>5</v>
      </c>
      <c r="B9" s="3" t="s">
        <v>117</v>
      </c>
      <c r="C9" s="4">
        <v>1</v>
      </c>
      <c r="D9" s="21">
        <v>10000</v>
      </c>
      <c r="E9" s="20">
        <f t="shared" si="0"/>
        <v>10000</v>
      </c>
      <c r="F9" s="2"/>
    </row>
    <row r="10" spans="1:6" ht="20.100000000000001" customHeight="1" x14ac:dyDescent="0.2">
      <c r="A10" s="9">
        <v>6</v>
      </c>
      <c r="B10" s="3" t="s">
        <v>118</v>
      </c>
      <c r="C10" s="4">
        <v>1</v>
      </c>
      <c r="D10" s="21">
        <v>18000</v>
      </c>
      <c r="E10" s="20">
        <f t="shared" si="0"/>
        <v>18000</v>
      </c>
      <c r="F10" s="2"/>
    </row>
    <row r="11" spans="1:6" ht="20.100000000000001" customHeight="1" x14ac:dyDescent="0.2">
      <c r="A11" s="8">
        <v>7</v>
      </c>
      <c r="B11" s="3"/>
      <c r="C11" s="4"/>
      <c r="D11" s="21"/>
      <c r="E11" s="20">
        <f t="shared" si="0"/>
        <v>0</v>
      </c>
      <c r="F11" s="2"/>
    </row>
    <row r="12" spans="1:6" ht="20.100000000000001" customHeight="1" x14ac:dyDescent="0.2">
      <c r="A12" s="9">
        <v>8</v>
      </c>
      <c r="B12" s="3" t="s">
        <v>157</v>
      </c>
      <c r="C12" s="4">
        <v>2</v>
      </c>
      <c r="D12" s="21" t="s">
        <v>116</v>
      </c>
      <c r="E12" s="20" t="e">
        <f t="shared" si="0"/>
        <v>#VALUE!</v>
      </c>
      <c r="F12" s="2"/>
    </row>
    <row r="13" spans="1:6" ht="20.100000000000001" customHeight="1" x14ac:dyDescent="0.2">
      <c r="A13" s="8">
        <v>9</v>
      </c>
      <c r="B13" s="3"/>
      <c r="C13" s="4"/>
      <c r="D13" s="21"/>
      <c r="E13" s="20">
        <f t="shared" si="0"/>
        <v>0</v>
      </c>
      <c r="F13" s="2"/>
    </row>
    <row r="14" spans="1:6" ht="20.100000000000001" customHeight="1" x14ac:dyDescent="0.2">
      <c r="A14" s="9">
        <v>10</v>
      </c>
      <c r="B14" s="3"/>
      <c r="C14" s="4"/>
      <c r="D14" s="21"/>
      <c r="E14" s="20">
        <f t="shared" si="0"/>
        <v>0</v>
      </c>
      <c r="F14" s="2"/>
    </row>
    <row r="15" spans="1:6" ht="20.100000000000001" customHeight="1" x14ac:dyDescent="0.2">
      <c r="A15" s="8">
        <v>11</v>
      </c>
      <c r="B15" s="3"/>
      <c r="C15" s="4"/>
      <c r="D15" s="21"/>
      <c r="E15" s="20">
        <f t="shared" si="0"/>
        <v>0</v>
      </c>
      <c r="F15" s="2"/>
    </row>
    <row r="16" spans="1:6" ht="20.100000000000001" customHeight="1" x14ac:dyDescent="0.2">
      <c r="A16" s="9">
        <v>12</v>
      </c>
      <c r="B16" s="3"/>
      <c r="C16" s="4"/>
      <c r="D16" s="21"/>
      <c r="E16" s="20">
        <f t="shared" si="0"/>
        <v>0</v>
      </c>
      <c r="F16" s="2"/>
    </row>
    <row r="17" spans="1:7" ht="20.100000000000001" customHeight="1" x14ac:dyDescent="0.2">
      <c r="A17" s="8">
        <v>13</v>
      </c>
      <c r="B17" s="3"/>
      <c r="C17" s="4"/>
      <c r="D17" s="21"/>
      <c r="E17" s="20">
        <f t="shared" si="0"/>
        <v>0</v>
      </c>
      <c r="F17" s="2"/>
    </row>
    <row r="18" spans="1:7" ht="20.100000000000001" customHeight="1" x14ac:dyDescent="0.2">
      <c r="A18" s="9">
        <v>14</v>
      </c>
      <c r="B18" s="3"/>
      <c r="C18" s="4"/>
      <c r="D18" s="21"/>
      <c r="E18" s="20">
        <f t="shared" si="0"/>
        <v>0</v>
      </c>
      <c r="F18" s="2"/>
    </row>
    <row r="19" spans="1:7" ht="20.100000000000001" customHeight="1" x14ac:dyDescent="0.2">
      <c r="A19" s="8">
        <v>15</v>
      </c>
      <c r="B19" s="3"/>
      <c r="C19" s="4"/>
      <c r="D19" s="21"/>
      <c r="E19" s="20">
        <f t="shared" si="0"/>
        <v>0</v>
      </c>
      <c r="F19" s="2"/>
    </row>
    <row r="20" spans="1:7" ht="20.100000000000001" customHeight="1" x14ac:dyDescent="0.2">
      <c r="A20" s="9">
        <v>16</v>
      </c>
      <c r="B20" s="3"/>
      <c r="C20" s="4"/>
      <c r="D20" s="21"/>
      <c r="E20" s="20">
        <f t="shared" si="0"/>
        <v>0</v>
      </c>
      <c r="F20" s="2"/>
    </row>
    <row r="21" spans="1:7" ht="20.100000000000001" customHeight="1" x14ac:dyDescent="0.2">
      <c r="A21" s="8">
        <v>17</v>
      </c>
      <c r="B21" s="3"/>
      <c r="C21" s="4"/>
      <c r="D21" s="21"/>
      <c r="E21" s="20">
        <f t="shared" si="0"/>
        <v>0</v>
      </c>
      <c r="F21" s="2"/>
    </row>
    <row r="22" spans="1:7" ht="20.100000000000001" customHeight="1" x14ac:dyDescent="0.2">
      <c r="A22" s="9">
        <v>18</v>
      </c>
      <c r="B22" s="3"/>
      <c r="C22" s="4"/>
      <c r="D22" s="21"/>
      <c r="E22" s="20">
        <f t="shared" si="0"/>
        <v>0</v>
      </c>
      <c r="F22" s="2"/>
    </row>
    <row r="23" spans="1:7" ht="20.100000000000001" customHeight="1" x14ac:dyDescent="0.2">
      <c r="A23" s="11">
        <v>19</v>
      </c>
      <c r="B23" s="12"/>
      <c r="C23" s="13"/>
      <c r="D23" s="22"/>
      <c r="E23" s="20">
        <f t="shared" si="0"/>
        <v>0</v>
      </c>
      <c r="F23" s="2"/>
    </row>
    <row r="24" spans="1:7" ht="20.100000000000001" customHeight="1" x14ac:dyDescent="0.2">
      <c r="A24" s="14">
        <v>20</v>
      </c>
      <c r="B24" s="15"/>
      <c r="C24" s="15"/>
      <c r="D24" s="19"/>
      <c r="E24" s="20">
        <f t="shared" si="0"/>
        <v>0</v>
      </c>
      <c r="F24" s="1"/>
    </row>
    <row r="25" spans="1:7" ht="20.100000000000001" customHeight="1" x14ac:dyDescent="0.2">
      <c r="A25" s="161"/>
      <c r="B25" s="162"/>
      <c r="C25" s="162"/>
      <c r="D25" s="164"/>
      <c r="E25" s="168"/>
      <c r="F25" s="1"/>
    </row>
    <row r="26" spans="1:7" ht="20.100000000000001" customHeight="1" x14ac:dyDescent="0.2">
      <c r="A26" s="14"/>
      <c r="B26" s="15" t="s">
        <v>104</v>
      </c>
      <c r="C26" s="131"/>
      <c r="D26" s="19"/>
      <c r="E26" s="19" t="e">
        <f>SUM(E5:E25)</f>
        <v>#VALUE!</v>
      </c>
      <c r="G26" s="1"/>
    </row>
    <row r="27" spans="1:7" ht="20.100000000000001" customHeight="1" x14ac:dyDescent="0.2">
      <c r="A27" s="14"/>
      <c r="B27" s="15" t="s">
        <v>106</v>
      </c>
      <c r="C27" s="131"/>
      <c r="D27" s="19"/>
      <c r="E27" s="19" t="e">
        <f>E26*0.0925</f>
        <v>#VALUE!</v>
      </c>
      <c r="G27" s="1"/>
    </row>
    <row r="28" spans="1:7" ht="20.100000000000001" customHeight="1" x14ac:dyDescent="0.2">
      <c r="A28" s="14"/>
      <c r="B28" s="15" t="s">
        <v>105</v>
      </c>
      <c r="C28" s="131"/>
      <c r="D28" s="19"/>
      <c r="E28" s="19"/>
      <c r="G28" s="1"/>
    </row>
    <row r="29" spans="1:7" ht="20.100000000000001" customHeight="1" x14ac:dyDescent="0.2">
      <c r="A29" s="7"/>
      <c r="B29" s="169" t="s">
        <v>5</v>
      </c>
      <c r="C29" s="16"/>
      <c r="D29" s="24"/>
      <c r="E29" s="23" t="e">
        <f>SUM(E26:E28)</f>
        <v>#VALUE!</v>
      </c>
    </row>
    <row r="30" spans="1:7" x14ac:dyDescent="0.2">
      <c r="A30" s="18"/>
    </row>
    <row r="31" spans="1:7" x14ac:dyDescent="0.2">
      <c r="A31" s="18"/>
      <c r="B31" s="122" t="s">
        <v>91</v>
      </c>
    </row>
    <row r="32" spans="1:7" ht="13.5" thickBot="1" x14ac:dyDescent="0.25">
      <c r="A32" s="18"/>
    </row>
    <row r="33" spans="1:8" ht="64.5" customHeight="1" x14ac:dyDescent="0.25">
      <c r="A33" s="18"/>
      <c r="B33" s="71"/>
      <c r="C33" s="72" t="s">
        <v>32</v>
      </c>
      <c r="D33" s="72" t="s">
        <v>33</v>
      </c>
      <c r="E33" s="72" t="s">
        <v>34</v>
      </c>
      <c r="F33" s="72" t="s">
        <v>35</v>
      </c>
      <c r="G33" s="72" t="s">
        <v>36</v>
      </c>
      <c r="H33" s="73" t="s">
        <v>37</v>
      </c>
    </row>
    <row r="34" spans="1:8" x14ac:dyDescent="0.2">
      <c r="A34" s="18"/>
      <c r="B34" s="74" t="s">
        <v>38</v>
      </c>
      <c r="C34" s="75">
        <v>1175.25</v>
      </c>
      <c r="D34" s="75">
        <v>1489</v>
      </c>
      <c r="E34" s="75">
        <v>797.09</v>
      </c>
      <c r="F34" s="75">
        <v>1579</v>
      </c>
      <c r="G34" s="75">
        <v>797.09</v>
      </c>
      <c r="H34" s="76">
        <v>2259</v>
      </c>
    </row>
    <row r="35" spans="1:8" x14ac:dyDescent="0.2">
      <c r="A35" s="18"/>
      <c r="B35" s="74" t="s">
        <v>39</v>
      </c>
      <c r="C35" s="75"/>
      <c r="D35" s="75"/>
      <c r="E35" s="75">
        <v>275</v>
      </c>
      <c r="F35" s="75"/>
      <c r="G35" s="75">
        <v>400</v>
      </c>
      <c r="H35" s="76"/>
    </row>
    <row r="36" spans="1:8" x14ac:dyDescent="0.2">
      <c r="A36" s="18"/>
      <c r="B36" s="74" t="s">
        <v>40</v>
      </c>
      <c r="C36" s="75">
        <v>205</v>
      </c>
      <c r="D36" s="75">
        <v>29</v>
      </c>
      <c r="E36" s="75">
        <v>79.989999999999995</v>
      </c>
      <c r="F36" s="75">
        <v>79</v>
      </c>
      <c r="G36" s="75">
        <v>79.989999999999995</v>
      </c>
      <c r="H36" s="76">
        <v>79</v>
      </c>
    </row>
    <row r="37" spans="1:8" x14ac:dyDescent="0.2">
      <c r="A37" s="18"/>
      <c r="B37" s="74" t="s">
        <v>41</v>
      </c>
      <c r="C37" s="75">
        <v>99</v>
      </c>
      <c r="D37" s="75">
        <v>49.95</v>
      </c>
      <c r="E37" s="75"/>
      <c r="F37" s="75"/>
      <c r="G37" s="75"/>
      <c r="H37" s="76"/>
    </row>
    <row r="38" spans="1:8" x14ac:dyDescent="0.2">
      <c r="A38" s="18"/>
      <c r="B38" s="74" t="s">
        <v>42</v>
      </c>
      <c r="C38" s="75">
        <v>49.99</v>
      </c>
      <c r="D38" s="75">
        <v>79.95</v>
      </c>
      <c r="E38" s="75"/>
      <c r="F38" s="75"/>
      <c r="G38" s="75"/>
      <c r="H38" s="76"/>
    </row>
    <row r="39" spans="1:8" ht="15" x14ac:dyDescent="0.25">
      <c r="A39" s="18"/>
      <c r="B39" s="77" t="s">
        <v>6</v>
      </c>
      <c r="C39" s="78">
        <f t="shared" ref="C39:H39" si="1">SUM(C34:C38)</f>
        <v>1529.24</v>
      </c>
      <c r="D39" s="78">
        <f t="shared" si="1"/>
        <v>1647.9</v>
      </c>
      <c r="E39" s="78">
        <f t="shared" si="1"/>
        <v>1152.0800000000002</v>
      </c>
      <c r="F39" s="78">
        <f t="shared" si="1"/>
        <v>1658</v>
      </c>
      <c r="G39" s="78">
        <f t="shared" si="1"/>
        <v>1277.0800000000002</v>
      </c>
      <c r="H39" s="79">
        <f t="shared" si="1"/>
        <v>2338</v>
      </c>
    </row>
    <row r="40" spans="1:8" x14ac:dyDescent="0.2">
      <c r="A40" s="18"/>
      <c r="B40" s="80" t="s">
        <v>43</v>
      </c>
      <c r="C40" s="81">
        <f t="shared" ref="C40:H40" si="2">C39*9%</f>
        <v>137.63159999999999</v>
      </c>
      <c r="D40" s="81">
        <f t="shared" si="2"/>
        <v>148.31100000000001</v>
      </c>
      <c r="E40" s="81">
        <f t="shared" si="2"/>
        <v>103.6872</v>
      </c>
      <c r="F40" s="81">
        <f t="shared" si="2"/>
        <v>149.22</v>
      </c>
      <c r="G40" s="81">
        <f t="shared" si="2"/>
        <v>114.9372</v>
      </c>
      <c r="H40" s="82">
        <f t="shared" si="2"/>
        <v>210.42</v>
      </c>
    </row>
    <row r="41" spans="1:8" x14ac:dyDescent="0.2">
      <c r="A41" s="18"/>
      <c r="B41" s="74" t="s">
        <v>44</v>
      </c>
      <c r="C41" s="75"/>
      <c r="D41" s="75">
        <v>329</v>
      </c>
      <c r="E41" s="75"/>
      <c r="F41" s="75">
        <v>199</v>
      </c>
      <c r="G41" s="75"/>
      <c r="H41" s="76">
        <v>199</v>
      </c>
    </row>
    <row r="42" spans="1:8" x14ac:dyDescent="0.2">
      <c r="A42" s="18"/>
      <c r="B42" s="74" t="s">
        <v>45</v>
      </c>
      <c r="C42" s="75">
        <v>3</v>
      </c>
      <c r="D42" s="75">
        <v>3</v>
      </c>
      <c r="E42" s="75">
        <v>4</v>
      </c>
      <c r="F42" s="75">
        <v>4</v>
      </c>
      <c r="G42" s="75">
        <v>4</v>
      </c>
      <c r="H42" s="76">
        <v>4</v>
      </c>
    </row>
    <row r="43" spans="1:8" ht="15" x14ac:dyDescent="0.25">
      <c r="A43" s="18"/>
      <c r="B43" s="77" t="s">
        <v>46</v>
      </c>
      <c r="C43" s="78">
        <f t="shared" ref="C43:H43" si="3">SUM(C39:C42)</f>
        <v>1669.8715999999999</v>
      </c>
      <c r="D43" s="78">
        <f t="shared" si="3"/>
        <v>2128.2110000000002</v>
      </c>
      <c r="E43" s="78">
        <f t="shared" si="3"/>
        <v>1259.7672000000002</v>
      </c>
      <c r="F43" s="78">
        <f t="shared" si="3"/>
        <v>2010.22</v>
      </c>
      <c r="G43" s="78">
        <f t="shared" si="3"/>
        <v>1396.0172000000002</v>
      </c>
      <c r="H43" s="79">
        <f t="shared" si="3"/>
        <v>2751.42</v>
      </c>
    </row>
    <row r="44" spans="1:8" x14ac:dyDescent="0.2">
      <c r="A44" s="18"/>
      <c r="B44" s="74"/>
      <c r="C44" s="75">
        <v>1670</v>
      </c>
      <c r="D44" s="75">
        <v>2130</v>
      </c>
      <c r="E44" s="75">
        <v>1260</v>
      </c>
      <c r="F44" s="75">
        <v>2010</v>
      </c>
      <c r="G44" s="75">
        <v>1400</v>
      </c>
      <c r="H44" s="76">
        <v>2760</v>
      </c>
    </row>
    <row r="45" spans="1:8" x14ac:dyDescent="0.2">
      <c r="A45" s="18"/>
      <c r="B45" s="74" t="s">
        <v>47</v>
      </c>
      <c r="C45" s="75">
        <v>1720</v>
      </c>
      <c r="D45" s="75">
        <v>2180</v>
      </c>
      <c r="E45" s="75">
        <v>1310</v>
      </c>
      <c r="F45" s="75">
        <v>2060</v>
      </c>
      <c r="G45" s="75">
        <v>1450</v>
      </c>
      <c r="H45" s="76">
        <v>2810</v>
      </c>
    </row>
    <row r="46" spans="1:8" x14ac:dyDescent="0.2">
      <c r="A46" s="18"/>
      <c r="B46" s="83"/>
      <c r="C46" s="84"/>
      <c r="D46" s="84"/>
      <c r="E46" s="84"/>
      <c r="F46" s="84"/>
      <c r="G46" s="84"/>
      <c r="H46" s="85"/>
    </row>
    <row r="47" spans="1:8" ht="46.5" customHeight="1" x14ac:dyDescent="0.25">
      <c r="A47" s="18"/>
      <c r="B47" s="86"/>
      <c r="C47" s="87"/>
      <c r="D47" s="87"/>
      <c r="E47" s="87" t="s">
        <v>48</v>
      </c>
      <c r="F47" s="87" t="s">
        <v>49</v>
      </c>
      <c r="G47" s="87" t="s">
        <v>50</v>
      </c>
      <c r="H47" s="88"/>
    </row>
    <row r="48" spans="1:8" x14ac:dyDescent="0.2">
      <c r="A48" s="18"/>
      <c r="B48" s="74" t="s">
        <v>39</v>
      </c>
      <c r="C48" s="75"/>
      <c r="D48" s="75"/>
      <c r="E48" s="75">
        <v>275</v>
      </c>
      <c r="F48" s="75">
        <v>300</v>
      </c>
      <c r="G48" s="75">
        <v>400</v>
      </c>
      <c r="H48" s="76"/>
    </row>
    <row r="49" spans="1:8" x14ac:dyDescent="0.2">
      <c r="A49" s="18"/>
      <c r="B49" s="74" t="s">
        <v>43</v>
      </c>
      <c r="C49" s="75"/>
      <c r="D49" s="75"/>
      <c r="E49" s="75">
        <f>E48*9%</f>
        <v>24.75</v>
      </c>
      <c r="F49" s="75">
        <f>F48*9%</f>
        <v>27</v>
      </c>
      <c r="G49" s="75">
        <f>G48*9%</f>
        <v>36</v>
      </c>
      <c r="H49" s="76"/>
    </row>
    <row r="50" spans="1:8" x14ac:dyDescent="0.2">
      <c r="A50" s="18"/>
      <c r="B50" s="74" t="s">
        <v>45</v>
      </c>
      <c r="C50" s="75"/>
      <c r="D50" s="75"/>
      <c r="E50" s="75">
        <v>4</v>
      </c>
      <c r="F50" s="75">
        <v>4</v>
      </c>
      <c r="G50" s="75">
        <v>4</v>
      </c>
      <c r="H50" s="76"/>
    </row>
    <row r="51" spans="1:8" ht="15.75" thickBot="1" x14ac:dyDescent="0.3">
      <c r="A51" s="18"/>
      <c r="B51" s="89" t="s">
        <v>46</v>
      </c>
      <c r="C51" s="90"/>
      <c r="D51" s="90"/>
      <c r="E51" s="90">
        <f>SUM(E48:E50)</f>
        <v>303.75</v>
      </c>
      <c r="F51" s="90">
        <f>SUM(F48:F50)</f>
        <v>331</v>
      </c>
      <c r="G51" s="90">
        <f>SUM(G48:G50)</f>
        <v>440</v>
      </c>
      <c r="H51" s="91"/>
    </row>
    <row r="52" spans="1:8" x14ac:dyDescent="0.2">
      <c r="A52" s="18"/>
    </row>
    <row r="53" spans="1:8" x14ac:dyDescent="0.2">
      <c r="A53" s="18"/>
    </row>
    <row r="54" spans="1:8" x14ac:dyDescent="0.2">
      <c r="A54" s="18"/>
    </row>
    <row r="55" spans="1:8" x14ac:dyDescent="0.2">
      <c r="A55" s="18"/>
    </row>
    <row r="56" spans="1:8" x14ac:dyDescent="0.2">
      <c r="A56" s="18"/>
    </row>
    <row r="57" spans="1:8" x14ac:dyDescent="0.2">
      <c r="A57" s="18"/>
    </row>
    <row r="58" spans="1:8" x14ac:dyDescent="0.2">
      <c r="A58" s="18"/>
    </row>
    <row r="59" spans="1:8" x14ac:dyDescent="0.2">
      <c r="A59" s="18"/>
    </row>
    <row r="60" spans="1:8" x14ac:dyDescent="0.2">
      <c r="A60" s="18"/>
    </row>
    <row r="61" spans="1:8" x14ac:dyDescent="0.2">
      <c r="A61" s="18"/>
    </row>
    <row r="62" spans="1:8" x14ac:dyDescent="0.2">
      <c r="A62" s="18"/>
    </row>
    <row r="63" spans="1:8" x14ac:dyDescent="0.2">
      <c r="A63" s="18"/>
    </row>
    <row r="64" spans="1:8" x14ac:dyDescent="0.2">
      <c r="A64" s="18"/>
    </row>
    <row r="65" spans="1:1" x14ac:dyDescent="0.2">
      <c r="A65" s="18"/>
    </row>
    <row r="66" spans="1:1" x14ac:dyDescent="0.2">
      <c r="A66" s="18"/>
    </row>
    <row r="67" spans="1:1" x14ac:dyDescent="0.2">
      <c r="A67" s="18"/>
    </row>
    <row r="68" spans="1:1" x14ac:dyDescent="0.2">
      <c r="A68" s="18"/>
    </row>
    <row r="69" spans="1:1" x14ac:dyDescent="0.2">
      <c r="A69" s="18"/>
    </row>
    <row r="70" spans="1:1" x14ac:dyDescent="0.2">
      <c r="A70" s="18"/>
    </row>
    <row r="71" spans="1:1" x14ac:dyDescent="0.2">
      <c r="A71" s="18"/>
    </row>
    <row r="72" spans="1:1" x14ac:dyDescent="0.2">
      <c r="A72" s="18"/>
    </row>
    <row r="73" spans="1:1" x14ac:dyDescent="0.2">
      <c r="A73" s="18"/>
    </row>
    <row r="74" spans="1:1" x14ac:dyDescent="0.2">
      <c r="A74" s="18"/>
    </row>
    <row r="75" spans="1:1" x14ac:dyDescent="0.2">
      <c r="A75" s="18"/>
    </row>
    <row r="76" spans="1:1" x14ac:dyDescent="0.2">
      <c r="A76" s="18"/>
    </row>
    <row r="77" spans="1:1" x14ac:dyDescent="0.2">
      <c r="A77" s="18"/>
    </row>
    <row r="78" spans="1:1" x14ac:dyDescent="0.2">
      <c r="A78" s="18"/>
    </row>
    <row r="79" spans="1:1" x14ac:dyDescent="0.2">
      <c r="A79" s="18"/>
    </row>
    <row r="80" spans="1:1" x14ac:dyDescent="0.2">
      <c r="A80" s="18"/>
    </row>
    <row r="81" spans="1:1" x14ac:dyDescent="0.2">
      <c r="A81" s="18"/>
    </row>
  </sheetData>
  <mergeCells count="3">
    <mergeCell ref="A1:E1"/>
    <mergeCell ref="A3:E3"/>
    <mergeCell ref="A2:E2"/>
  </mergeCells>
  <phoneticPr fontId="26" type="noConversion"/>
  <pageMargins left="0.75" right="0.75" top="1" bottom="1" header="0.5" footer="0.5"/>
  <pageSetup firstPageNumber="0" fitToWidth="0" fitToHeight="0" orientation="portrait" horizontalDpi="300" verticalDpi="300" r:id="rId1"/>
  <headerFooter differentOddEven="1"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topLeftCell="A28" workbookViewId="0">
      <selection activeCell="B14" sqref="B14"/>
    </sheetView>
  </sheetViews>
  <sheetFormatPr defaultRowHeight="12.75" x14ac:dyDescent="0.2"/>
  <cols>
    <col min="1" max="1" width="6.28515625" customWidth="1"/>
    <col min="2" max="2" width="35" customWidth="1"/>
    <col min="3" max="10" width="10.7109375" customWidth="1"/>
  </cols>
  <sheetData>
    <row r="1" spans="1:10" x14ac:dyDescent="0.2">
      <c r="A1" s="116" t="s">
        <v>51</v>
      </c>
      <c r="B1" s="117"/>
      <c r="C1" s="117"/>
      <c r="D1" s="117"/>
      <c r="E1" s="117"/>
      <c r="F1" s="117"/>
      <c r="G1" s="117"/>
      <c r="H1" s="117"/>
      <c r="I1" s="117"/>
      <c r="J1" s="118"/>
    </row>
    <row r="2" spans="1:10" x14ac:dyDescent="0.2">
      <c r="A2" s="74" t="s">
        <v>52</v>
      </c>
      <c r="B2" s="118"/>
      <c r="C2" s="118"/>
      <c r="D2" s="118"/>
      <c r="E2" s="118"/>
      <c r="F2" s="118"/>
      <c r="G2" s="118"/>
      <c r="H2" s="118"/>
      <c r="I2" s="118"/>
      <c r="J2" s="118"/>
    </row>
    <row r="3" spans="1:10" x14ac:dyDescent="0.2">
      <c r="A3" s="74"/>
      <c r="B3" s="118"/>
      <c r="C3" s="118"/>
      <c r="D3" s="118"/>
      <c r="E3" s="118"/>
      <c r="F3" s="118"/>
      <c r="G3" s="118"/>
      <c r="H3" s="118"/>
      <c r="I3" s="118"/>
      <c r="J3" s="118"/>
    </row>
    <row r="4" spans="1:10" ht="30" x14ac:dyDescent="0.25">
      <c r="A4" s="119" t="s">
        <v>53</v>
      </c>
      <c r="B4" s="120" t="s">
        <v>0</v>
      </c>
      <c r="C4" s="120" t="s">
        <v>54</v>
      </c>
      <c r="D4" s="120" t="s">
        <v>83</v>
      </c>
      <c r="E4" s="120" t="s">
        <v>84</v>
      </c>
      <c r="F4" s="120" t="s">
        <v>57</v>
      </c>
      <c r="G4" s="120" t="s">
        <v>58</v>
      </c>
      <c r="H4" s="120" t="s">
        <v>59</v>
      </c>
      <c r="I4" s="120" t="s">
        <v>60</v>
      </c>
      <c r="J4" s="121" t="s">
        <v>61</v>
      </c>
    </row>
    <row r="5" spans="1:10" ht="93.75" customHeight="1" x14ac:dyDescent="0.2">
      <c r="A5" s="98">
        <v>1</v>
      </c>
      <c r="B5" s="99" t="s">
        <v>85</v>
      </c>
      <c r="C5" s="100">
        <v>797.09</v>
      </c>
      <c r="D5" s="101">
        <v>0</v>
      </c>
      <c r="E5" s="100">
        <f>C5*D5</f>
        <v>0</v>
      </c>
      <c r="F5" s="101">
        <v>0</v>
      </c>
      <c r="G5" s="100">
        <f>C5*F5</f>
        <v>0</v>
      </c>
      <c r="H5" s="101">
        <f>D5+F5</f>
        <v>0</v>
      </c>
      <c r="I5" s="100">
        <f>C5*H5</f>
        <v>0</v>
      </c>
      <c r="J5" s="102" t="s">
        <v>63</v>
      </c>
    </row>
    <row r="6" spans="1:10" ht="65.25" customHeight="1" x14ac:dyDescent="0.2">
      <c r="A6" s="98">
        <v>2</v>
      </c>
      <c r="B6" s="99" t="s">
        <v>86</v>
      </c>
      <c r="C6" s="100">
        <v>797.09</v>
      </c>
      <c r="D6" s="101">
        <v>0</v>
      </c>
      <c r="E6" s="100">
        <f t="shared" ref="E6:E12" si="0">C6*D6</f>
        <v>0</v>
      </c>
      <c r="F6" s="101">
        <v>0</v>
      </c>
      <c r="G6" s="100">
        <f t="shared" ref="G6:G12" si="1">C6*F6</f>
        <v>0</v>
      </c>
      <c r="H6" s="101">
        <f t="shared" ref="H6:H12" si="2">D6+F6</f>
        <v>0</v>
      </c>
      <c r="I6" s="100">
        <f t="shared" ref="I6:I12" si="3">C6*H6</f>
        <v>0</v>
      </c>
      <c r="J6" s="102"/>
    </row>
    <row r="7" spans="1:10" ht="50.25" customHeight="1" x14ac:dyDescent="0.2">
      <c r="A7" s="98">
        <v>3</v>
      </c>
      <c r="B7" s="99" t="s">
        <v>87</v>
      </c>
      <c r="C7" s="100">
        <v>71</v>
      </c>
      <c r="D7" s="101">
        <v>0</v>
      </c>
      <c r="E7" s="100">
        <f t="shared" si="0"/>
        <v>0</v>
      </c>
      <c r="F7" s="101">
        <v>0</v>
      </c>
      <c r="G7" s="100">
        <f t="shared" si="1"/>
        <v>0</v>
      </c>
      <c r="H7" s="101">
        <f t="shared" si="2"/>
        <v>0</v>
      </c>
      <c r="I7" s="100">
        <f t="shared" si="3"/>
        <v>0</v>
      </c>
      <c r="J7" s="102" t="s">
        <v>67</v>
      </c>
    </row>
    <row r="8" spans="1:10" ht="30.75" customHeight="1" x14ac:dyDescent="0.2">
      <c r="A8" s="98">
        <v>4</v>
      </c>
      <c r="B8" s="99" t="s">
        <v>88</v>
      </c>
      <c r="C8" s="100">
        <v>26.99</v>
      </c>
      <c r="D8" s="101">
        <v>0</v>
      </c>
      <c r="E8" s="100">
        <f t="shared" si="0"/>
        <v>0</v>
      </c>
      <c r="F8" s="101">
        <v>0</v>
      </c>
      <c r="G8" s="100">
        <f t="shared" si="1"/>
        <v>0</v>
      </c>
      <c r="H8" s="101">
        <f t="shared" si="2"/>
        <v>0</v>
      </c>
      <c r="I8" s="100">
        <f t="shared" si="3"/>
        <v>0</v>
      </c>
      <c r="J8" s="102"/>
    </row>
    <row r="9" spans="1:10" ht="27" customHeight="1" x14ac:dyDescent="0.2">
      <c r="A9" s="98">
        <v>5</v>
      </c>
      <c r="B9" s="99" t="s">
        <v>76</v>
      </c>
      <c r="C9" s="100">
        <v>13.7</v>
      </c>
      <c r="D9" s="101">
        <v>0</v>
      </c>
      <c r="E9" s="100">
        <f t="shared" si="0"/>
        <v>0</v>
      </c>
      <c r="F9" s="101">
        <v>0</v>
      </c>
      <c r="G9" s="100">
        <f t="shared" si="1"/>
        <v>0</v>
      </c>
      <c r="H9" s="101">
        <f t="shared" si="2"/>
        <v>0</v>
      </c>
      <c r="I9" s="100">
        <f t="shared" si="3"/>
        <v>0</v>
      </c>
      <c r="J9" s="102"/>
    </row>
    <row r="10" spans="1:10" ht="39.75" customHeight="1" x14ac:dyDescent="0.2">
      <c r="A10" s="98">
        <v>6</v>
      </c>
      <c r="B10" s="99" t="s">
        <v>89</v>
      </c>
      <c r="C10" s="100">
        <v>327</v>
      </c>
      <c r="D10" s="101">
        <v>0</v>
      </c>
      <c r="E10" s="100">
        <f t="shared" si="0"/>
        <v>0</v>
      </c>
      <c r="F10" s="101">
        <v>0</v>
      </c>
      <c r="G10" s="100">
        <f t="shared" si="1"/>
        <v>0</v>
      </c>
      <c r="H10" s="101">
        <f t="shared" si="2"/>
        <v>0</v>
      </c>
      <c r="I10" s="100">
        <f t="shared" si="3"/>
        <v>0</v>
      </c>
      <c r="J10" s="102"/>
    </row>
    <row r="11" spans="1:10" ht="38.25" x14ac:dyDescent="0.2">
      <c r="A11" s="98">
        <v>7</v>
      </c>
      <c r="B11" s="99" t="s">
        <v>77</v>
      </c>
      <c r="C11" s="100">
        <v>245</v>
      </c>
      <c r="D11" s="101">
        <v>0</v>
      </c>
      <c r="E11" s="100">
        <f t="shared" si="0"/>
        <v>0</v>
      </c>
      <c r="F11" s="101">
        <v>0</v>
      </c>
      <c r="G11" s="100">
        <f t="shared" si="1"/>
        <v>0</v>
      </c>
      <c r="H11" s="101">
        <f t="shared" si="2"/>
        <v>0</v>
      </c>
      <c r="I11" s="100">
        <f t="shared" si="3"/>
        <v>0</v>
      </c>
      <c r="J11" s="102"/>
    </row>
    <row r="12" spans="1:10" ht="38.25" customHeight="1" x14ac:dyDescent="0.2">
      <c r="A12" s="98">
        <v>8</v>
      </c>
      <c r="B12" s="99" t="s">
        <v>78</v>
      </c>
      <c r="C12" s="100">
        <v>373</v>
      </c>
      <c r="D12" s="101">
        <v>0</v>
      </c>
      <c r="E12" s="100">
        <f t="shared" si="0"/>
        <v>0</v>
      </c>
      <c r="F12" s="101">
        <v>0</v>
      </c>
      <c r="G12" s="100">
        <f t="shared" si="1"/>
        <v>0</v>
      </c>
      <c r="H12" s="101">
        <f t="shared" si="2"/>
        <v>0</v>
      </c>
      <c r="I12" s="100">
        <f t="shared" si="3"/>
        <v>0</v>
      </c>
      <c r="J12" s="102"/>
    </row>
    <row r="13" spans="1:10" ht="15" x14ac:dyDescent="0.2">
      <c r="A13" s="103"/>
      <c r="B13" s="104" t="s">
        <v>6</v>
      </c>
      <c r="C13" s="105"/>
      <c r="D13" s="106"/>
      <c r="E13" s="105">
        <f>SUM(E5:E12)</f>
        <v>0</v>
      </c>
      <c r="F13" s="106"/>
      <c r="G13" s="105">
        <f>SUM(G5:G12)</f>
        <v>0</v>
      </c>
      <c r="H13" s="106"/>
      <c r="I13" s="105">
        <f>SUM(I5:I12)</f>
        <v>0</v>
      </c>
      <c r="J13" s="107"/>
    </row>
    <row r="14" spans="1:10" x14ac:dyDescent="0.2">
      <c r="A14" s="98"/>
      <c r="B14" s="99" t="s">
        <v>79</v>
      </c>
      <c r="C14" s="100"/>
      <c r="D14" s="101"/>
      <c r="E14" s="100">
        <f>E13*9%</f>
        <v>0</v>
      </c>
      <c r="F14" s="101"/>
      <c r="G14" s="100">
        <f>G13*9%</f>
        <v>0</v>
      </c>
      <c r="H14" s="101"/>
      <c r="I14" s="100">
        <f>I13*9%</f>
        <v>0</v>
      </c>
      <c r="J14" s="102"/>
    </row>
    <row r="15" spans="1:10" ht="29.25" customHeight="1" x14ac:dyDescent="0.2">
      <c r="A15" s="98">
        <v>9</v>
      </c>
      <c r="B15" s="99" t="s">
        <v>90</v>
      </c>
      <c r="C15" s="100">
        <v>4</v>
      </c>
      <c r="D15" s="101">
        <f>D10+D11+D12</f>
        <v>0</v>
      </c>
      <c r="E15" s="100">
        <f>C15*D15</f>
        <v>0</v>
      </c>
      <c r="F15" s="101">
        <f>F10+F11+F12</f>
        <v>0</v>
      </c>
      <c r="G15" s="100">
        <f>C15*F15</f>
        <v>0</v>
      </c>
      <c r="H15" s="101">
        <f>D15+F15</f>
        <v>0</v>
      </c>
      <c r="I15" s="100">
        <f>C15*H15</f>
        <v>0</v>
      </c>
      <c r="J15" s="102"/>
    </row>
    <row r="16" spans="1:10" x14ac:dyDescent="0.2">
      <c r="A16" s="98"/>
      <c r="B16" s="99" t="s">
        <v>82</v>
      </c>
      <c r="C16" s="100"/>
      <c r="D16" s="101"/>
      <c r="E16" s="100">
        <v>0</v>
      </c>
      <c r="F16" s="101"/>
      <c r="G16" s="100">
        <v>0</v>
      </c>
      <c r="H16" s="101"/>
      <c r="I16" s="100">
        <v>0</v>
      </c>
      <c r="J16" s="102"/>
    </row>
    <row r="17" spans="1:10" ht="15" x14ac:dyDescent="0.2">
      <c r="A17" s="103"/>
      <c r="B17" s="108" t="s">
        <v>46</v>
      </c>
      <c r="C17" s="109"/>
      <c r="D17" s="110"/>
      <c r="E17" s="109">
        <f>SUM(E13:E16)</f>
        <v>0</v>
      </c>
      <c r="F17" s="110"/>
      <c r="G17" s="109">
        <f>SUM(G13:G16)</f>
        <v>0</v>
      </c>
      <c r="H17" s="110"/>
      <c r="I17" s="109">
        <f>SUM(I13:I16)</f>
        <v>0</v>
      </c>
      <c r="J17" s="111"/>
    </row>
    <row r="18" spans="1:10" x14ac:dyDescent="0.2">
      <c r="A18" s="93"/>
      <c r="B18" s="94"/>
      <c r="C18" s="95"/>
      <c r="D18" s="96"/>
      <c r="E18" s="95"/>
      <c r="F18" s="96"/>
      <c r="G18" s="95"/>
      <c r="H18" s="96"/>
      <c r="I18" s="95"/>
      <c r="J18" s="97"/>
    </row>
    <row r="20" spans="1:10" x14ac:dyDescent="0.2">
      <c r="A20" s="70" t="s">
        <v>51</v>
      </c>
      <c r="B20" s="70"/>
      <c r="C20" s="70"/>
      <c r="D20" s="70"/>
      <c r="E20" s="70"/>
      <c r="F20" s="70"/>
      <c r="G20" s="70"/>
      <c r="H20" s="70"/>
      <c r="I20" s="70"/>
      <c r="J20" s="70"/>
    </row>
    <row r="21" spans="1:10" x14ac:dyDescent="0.2">
      <c r="A21" s="70" t="s">
        <v>52</v>
      </c>
      <c r="B21" s="70"/>
      <c r="C21" s="70"/>
      <c r="D21" s="70"/>
      <c r="E21" s="70"/>
      <c r="F21" s="70"/>
      <c r="G21" s="70"/>
      <c r="H21" s="70"/>
      <c r="I21" s="70"/>
      <c r="J21" s="70"/>
    </row>
    <row r="22" spans="1:10" x14ac:dyDescent="0.2">
      <c r="A22" s="70"/>
      <c r="B22" s="70"/>
      <c r="C22" s="70"/>
      <c r="D22" s="70"/>
      <c r="E22" s="70"/>
      <c r="F22" s="70"/>
      <c r="G22" s="70"/>
      <c r="H22" s="70"/>
      <c r="I22" s="70"/>
      <c r="J22" s="70"/>
    </row>
    <row r="23" spans="1:10" ht="30" x14ac:dyDescent="0.25">
      <c r="A23" s="92" t="s">
        <v>53</v>
      </c>
      <c r="B23" s="92" t="s">
        <v>0</v>
      </c>
      <c r="C23" s="92" t="s">
        <v>54</v>
      </c>
      <c r="D23" s="92" t="s">
        <v>55</v>
      </c>
      <c r="E23" s="92" t="s">
        <v>56</v>
      </c>
      <c r="F23" s="92" t="s">
        <v>57</v>
      </c>
      <c r="G23" s="92" t="s">
        <v>58</v>
      </c>
      <c r="H23" s="92" t="s">
        <v>59</v>
      </c>
      <c r="I23" s="92" t="s">
        <v>60</v>
      </c>
      <c r="J23" s="132" t="s">
        <v>61</v>
      </c>
    </row>
    <row r="24" spans="1:10" ht="93" customHeight="1" x14ac:dyDescent="0.2">
      <c r="A24" s="98">
        <v>1</v>
      </c>
      <c r="B24" s="99" t="s">
        <v>62</v>
      </c>
      <c r="C24" s="100">
        <v>831.35</v>
      </c>
      <c r="D24" s="101">
        <v>0</v>
      </c>
      <c r="E24" s="100">
        <f>C24*D24</f>
        <v>0</v>
      </c>
      <c r="F24" s="101">
        <v>0</v>
      </c>
      <c r="G24" s="100">
        <f>C24*F24</f>
        <v>0</v>
      </c>
      <c r="H24" s="101">
        <f>D24+F24</f>
        <v>0</v>
      </c>
      <c r="I24" s="100">
        <f>C24*H24</f>
        <v>0</v>
      </c>
      <c r="J24" s="102" t="s">
        <v>63</v>
      </c>
    </row>
    <row r="25" spans="1:10" ht="63.75" x14ac:dyDescent="0.2">
      <c r="A25" s="98">
        <v>2</v>
      </c>
      <c r="B25" s="99" t="s">
        <v>64</v>
      </c>
      <c r="C25" s="100">
        <v>1990</v>
      </c>
      <c r="D25" s="101">
        <v>0</v>
      </c>
      <c r="E25" s="100">
        <f t="shared" ref="E25:E38" si="4">C25*D25</f>
        <v>0</v>
      </c>
      <c r="F25" s="101">
        <v>0</v>
      </c>
      <c r="G25" s="100">
        <f t="shared" ref="G25:G38" si="5">C25*F25</f>
        <v>0</v>
      </c>
      <c r="H25" s="101">
        <f t="shared" ref="H25:H38" si="6">D25+F25</f>
        <v>0</v>
      </c>
      <c r="I25" s="100">
        <f t="shared" ref="I25:I38" si="7">C25*H25</f>
        <v>0</v>
      </c>
      <c r="J25" s="102"/>
    </row>
    <row r="26" spans="1:10" ht="63.75" x14ac:dyDescent="0.2">
      <c r="A26" s="98">
        <v>3</v>
      </c>
      <c r="B26" s="99" t="s">
        <v>65</v>
      </c>
      <c r="C26" s="100">
        <v>1175.25</v>
      </c>
      <c r="D26" s="101">
        <v>0</v>
      </c>
      <c r="E26" s="100">
        <f t="shared" si="4"/>
        <v>0</v>
      </c>
      <c r="F26" s="101">
        <v>0</v>
      </c>
      <c r="G26" s="100">
        <f t="shared" si="5"/>
        <v>0</v>
      </c>
      <c r="H26" s="101">
        <f t="shared" si="6"/>
        <v>0</v>
      </c>
      <c r="I26" s="100">
        <f t="shared" si="7"/>
        <v>0</v>
      </c>
      <c r="J26" s="102"/>
    </row>
    <row r="27" spans="1:10" ht="25.5" x14ac:dyDescent="0.2">
      <c r="A27" s="98">
        <v>4</v>
      </c>
      <c r="B27" s="99" t="s">
        <v>66</v>
      </c>
      <c r="C27" s="100">
        <v>44.71</v>
      </c>
      <c r="D27" s="101">
        <v>0</v>
      </c>
      <c r="E27" s="100">
        <f t="shared" si="4"/>
        <v>0</v>
      </c>
      <c r="F27" s="101">
        <v>0</v>
      </c>
      <c r="G27" s="100">
        <f t="shared" si="5"/>
        <v>0</v>
      </c>
      <c r="H27" s="101">
        <f t="shared" si="6"/>
        <v>0</v>
      </c>
      <c r="I27" s="100">
        <f t="shared" si="7"/>
        <v>0</v>
      </c>
      <c r="J27" s="102" t="s">
        <v>67</v>
      </c>
    </row>
    <row r="28" spans="1:10" ht="25.5" x14ac:dyDescent="0.2">
      <c r="A28" s="98">
        <v>5</v>
      </c>
      <c r="B28" s="99" t="s">
        <v>68</v>
      </c>
      <c r="C28" s="100">
        <v>45</v>
      </c>
      <c r="D28" s="101">
        <v>0</v>
      </c>
      <c r="E28" s="100">
        <f t="shared" si="4"/>
        <v>0</v>
      </c>
      <c r="F28" s="101">
        <v>0</v>
      </c>
      <c r="G28" s="100">
        <f t="shared" si="5"/>
        <v>0</v>
      </c>
      <c r="H28" s="101">
        <f t="shared" si="6"/>
        <v>0</v>
      </c>
      <c r="I28" s="100">
        <f t="shared" si="7"/>
        <v>0</v>
      </c>
      <c r="J28" s="102"/>
    </row>
    <row r="29" spans="1:10" ht="25.5" x14ac:dyDescent="0.2">
      <c r="A29" s="98">
        <v>6</v>
      </c>
      <c r="B29" s="99" t="s">
        <v>69</v>
      </c>
      <c r="C29" s="100">
        <v>27</v>
      </c>
      <c r="D29" s="101">
        <v>0</v>
      </c>
      <c r="E29" s="100">
        <f t="shared" si="4"/>
        <v>0</v>
      </c>
      <c r="F29" s="101">
        <v>0</v>
      </c>
      <c r="G29" s="100">
        <f t="shared" si="5"/>
        <v>0</v>
      </c>
      <c r="H29" s="101">
        <f t="shared" si="6"/>
        <v>0</v>
      </c>
      <c r="I29" s="100">
        <f t="shared" si="7"/>
        <v>0</v>
      </c>
      <c r="J29" s="102"/>
    </row>
    <row r="30" spans="1:10" ht="25.5" x14ac:dyDescent="0.2">
      <c r="A30" s="98">
        <v>7</v>
      </c>
      <c r="B30" s="99" t="s">
        <v>70</v>
      </c>
      <c r="C30" s="100">
        <v>15</v>
      </c>
      <c r="D30" s="101">
        <v>0</v>
      </c>
      <c r="E30" s="100">
        <f t="shared" si="4"/>
        <v>0</v>
      </c>
      <c r="F30" s="101">
        <v>0</v>
      </c>
      <c r="G30" s="100">
        <f t="shared" si="5"/>
        <v>0</v>
      </c>
      <c r="H30" s="101">
        <f t="shared" si="6"/>
        <v>0</v>
      </c>
      <c r="I30" s="100">
        <f t="shared" si="7"/>
        <v>0</v>
      </c>
      <c r="J30" s="102"/>
    </row>
    <row r="31" spans="1:10" ht="25.5" x14ac:dyDescent="0.2">
      <c r="A31" s="98">
        <v>8</v>
      </c>
      <c r="B31" s="99" t="s">
        <v>71</v>
      </c>
      <c r="C31" s="100">
        <v>28</v>
      </c>
      <c r="D31" s="101">
        <v>0</v>
      </c>
      <c r="E31" s="100">
        <f t="shared" si="4"/>
        <v>0</v>
      </c>
      <c r="F31" s="101">
        <v>0</v>
      </c>
      <c r="G31" s="100">
        <f t="shared" si="5"/>
        <v>0</v>
      </c>
      <c r="H31" s="101">
        <f t="shared" si="6"/>
        <v>0</v>
      </c>
      <c r="I31" s="100">
        <f t="shared" si="7"/>
        <v>0</v>
      </c>
      <c r="J31" s="102"/>
    </row>
    <row r="32" spans="1:10" ht="25.5" x14ac:dyDescent="0.2">
      <c r="A32" s="98">
        <v>9</v>
      </c>
      <c r="B32" s="99" t="s">
        <v>72</v>
      </c>
      <c r="C32" s="100">
        <v>36.75</v>
      </c>
      <c r="D32" s="101">
        <v>0</v>
      </c>
      <c r="E32" s="100">
        <f t="shared" si="4"/>
        <v>0</v>
      </c>
      <c r="F32" s="101">
        <v>0</v>
      </c>
      <c r="G32" s="100">
        <f t="shared" si="5"/>
        <v>0</v>
      </c>
      <c r="H32" s="101">
        <f t="shared" si="6"/>
        <v>0</v>
      </c>
      <c r="I32" s="100">
        <f t="shared" si="7"/>
        <v>0</v>
      </c>
      <c r="J32" s="102"/>
    </row>
    <row r="33" spans="1:10" ht="25.5" x14ac:dyDescent="0.2">
      <c r="A33" s="98">
        <v>10</v>
      </c>
      <c r="B33" s="99" t="s">
        <v>73</v>
      </c>
      <c r="C33" s="100">
        <v>205</v>
      </c>
      <c r="D33" s="101">
        <v>0</v>
      </c>
      <c r="E33" s="100">
        <f t="shared" si="4"/>
        <v>0</v>
      </c>
      <c r="F33" s="101">
        <v>0</v>
      </c>
      <c r="G33" s="100">
        <f t="shared" si="5"/>
        <v>0</v>
      </c>
      <c r="H33" s="101">
        <f t="shared" si="6"/>
        <v>0</v>
      </c>
      <c r="I33" s="100">
        <f t="shared" si="7"/>
        <v>0</v>
      </c>
      <c r="J33" s="102"/>
    </row>
    <row r="34" spans="1:10" ht="40.5" customHeight="1" x14ac:dyDescent="0.2">
      <c r="A34" s="98">
        <v>11</v>
      </c>
      <c r="B34" s="99" t="s">
        <v>74</v>
      </c>
      <c r="C34" s="100">
        <v>99</v>
      </c>
      <c r="D34" s="101">
        <v>0</v>
      </c>
      <c r="E34" s="100">
        <f t="shared" si="4"/>
        <v>0</v>
      </c>
      <c r="F34" s="101">
        <v>0</v>
      </c>
      <c r="G34" s="100">
        <f t="shared" si="5"/>
        <v>0</v>
      </c>
      <c r="H34" s="101">
        <f t="shared" si="6"/>
        <v>0</v>
      </c>
      <c r="I34" s="100">
        <f t="shared" si="7"/>
        <v>0</v>
      </c>
      <c r="J34" s="102"/>
    </row>
    <row r="35" spans="1:10" ht="25.5" x14ac:dyDescent="0.2">
      <c r="A35" s="98">
        <v>12</v>
      </c>
      <c r="B35" s="99" t="s">
        <v>75</v>
      </c>
      <c r="C35" s="100">
        <v>74.650000000000006</v>
      </c>
      <c r="D35" s="101">
        <v>0</v>
      </c>
      <c r="E35" s="100">
        <f t="shared" si="4"/>
        <v>0</v>
      </c>
      <c r="F35" s="101">
        <v>0</v>
      </c>
      <c r="G35" s="100">
        <f t="shared" si="5"/>
        <v>0</v>
      </c>
      <c r="H35" s="101">
        <f t="shared" si="6"/>
        <v>0</v>
      </c>
      <c r="I35" s="100">
        <f t="shared" si="7"/>
        <v>0</v>
      </c>
      <c r="J35" s="102"/>
    </row>
    <row r="36" spans="1:10" ht="25.5" x14ac:dyDescent="0.2">
      <c r="A36" s="98">
        <v>13</v>
      </c>
      <c r="B36" s="99" t="s">
        <v>76</v>
      </c>
      <c r="C36" s="100">
        <v>14.25</v>
      </c>
      <c r="D36" s="101">
        <v>0</v>
      </c>
      <c r="E36" s="100">
        <f t="shared" si="4"/>
        <v>0</v>
      </c>
      <c r="F36" s="101">
        <v>0</v>
      </c>
      <c r="G36" s="100">
        <f t="shared" si="5"/>
        <v>0</v>
      </c>
      <c r="H36" s="101">
        <f t="shared" si="6"/>
        <v>0</v>
      </c>
      <c r="I36" s="100">
        <f t="shared" si="7"/>
        <v>0</v>
      </c>
      <c r="J36" s="102"/>
    </row>
    <row r="37" spans="1:10" ht="38.25" x14ac:dyDescent="0.2">
      <c r="A37" s="98">
        <v>14</v>
      </c>
      <c r="B37" s="99" t="s">
        <v>77</v>
      </c>
      <c r="C37" s="100">
        <v>247</v>
      </c>
      <c r="D37" s="101">
        <v>0</v>
      </c>
      <c r="E37" s="100">
        <f t="shared" si="4"/>
        <v>0</v>
      </c>
      <c r="F37" s="101">
        <v>0</v>
      </c>
      <c r="G37" s="100">
        <f t="shared" si="5"/>
        <v>0</v>
      </c>
      <c r="H37" s="101">
        <f t="shared" si="6"/>
        <v>0</v>
      </c>
      <c r="I37" s="100">
        <f t="shared" si="7"/>
        <v>0</v>
      </c>
      <c r="J37" s="102"/>
    </row>
    <row r="38" spans="1:10" ht="38.25" x14ac:dyDescent="0.2">
      <c r="A38" s="98">
        <v>15</v>
      </c>
      <c r="B38" s="99" t="s">
        <v>78</v>
      </c>
      <c r="C38" s="100">
        <v>490</v>
      </c>
      <c r="D38" s="101">
        <v>0</v>
      </c>
      <c r="E38" s="100">
        <f t="shared" si="4"/>
        <v>0</v>
      </c>
      <c r="F38" s="101">
        <v>0</v>
      </c>
      <c r="G38" s="100">
        <f t="shared" si="5"/>
        <v>0</v>
      </c>
      <c r="H38" s="101">
        <f t="shared" si="6"/>
        <v>0</v>
      </c>
      <c r="I38" s="100">
        <f t="shared" si="7"/>
        <v>0</v>
      </c>
      <c r="J38" s="102"/>
    </row>
    <row r="39" spans="1:10" ht="15" x14ac:dyDescent="0.2">
      <c r="A39" s="103"/>
      <c r="B39" s="104" t="s">
        <v>6</v>
      </c>
      <c r="C39" s="105"/>
      <c r="D39" s="106"/>
      <c r="E39" s="105">
        <f>SUM(E24:E38)</f>
        <v>0</v>
      </c>
      <c r="F39" s="106"/>
      <c r="G39" s="105">
        <f>SUM(G24:G38)</f>
        <v>0</v>
      </c>
      <c r="H39" s="106"/>
      <c r="I39" s="105">
        <f>SUM(I24:I38)</f>
        <v>0</v>
      </c>
      <c r="J39" s="107"/>
    </row>
    <row r="40" spans="1:10" x14ac:dyDescent="0.2">
      <c r="A40" s="98"/>
      <c r="B40" s="99" t="s">
        <v>79</v>
      </c>
      <c r="C40" s="100"/>
      <c r="D40" s="101"/>
      <c r="E40" s="100">
        <f>E39*9%</f>
        <v>0</v>
      </c>
      <c r="F40" s="101"/>
      <c r="G40" s="100">
        <f>G39*9%</f>
        <v>0</v>
      </c>
      <c r="H40" s="101"/>
      <c r="I40" s="100">
        <f>I39*9%</f>
        <v>0</v>
      </c>
      <c r="J40" s="102"/>
    </row>
    <row r="41" spans="1:10" ht="38.25" x14ac:dyDescent="0.2">
      <c r="A41" s="98">
        <v>16</v>
      </c>
      <c r="B41" s="99" t="s">
        <v>80</v>
      </c>
      <c r="C41" s="100">
        <v>4</v>
      </c>
      <c r="D41" s="101">
        <f>D24+D25+D37+D38</f>
        <v>0</v>
      </c>
      <c r="E41" s="100">
        <f>C41*D41</f>
        <v>0</v>
      </c>
      <c r="F41" s="101">
        <f>F24+F25+F37+F38</f>
        <v>0</v>
      </c>
      <c r="G41" s="100">
        <f>C41*F41</f>
        <v>0</v>
      </c>
      <c r="H41" s="101">
        <f>D41+F41</f>
        <v>0</v>
      </c>
      <c r="I41" s="100">
        <f>C41*H41</f>
        <v>0</v>
      </c>
      <c r="J41" s="102"/>
    </row>
    <row r="42" spans="1:10" ht="38.25" x14ac:dyDescent="0.2">
      <c r="A42" s="98">
        <v>17</v>
      </c>
      <c r="B42" s="99" t="s">
        <v>81</v>
      </c>
      <c r="C42" s="100">
        <v>3</v>
      </c>
      <c r="D42" s="101">
        <f>D26</f>
        <v>0</v>
      </c>
      <c r="E42" s="100">
        <f>C42*D42</f>
        <v>0</v>
      </c>
      <c r="F42" s="101">
        <f>F26</f>
        <v>0</v>
      </c>
      <c r="G42" s="100">
        <f>C42*F42</f>
        <v>0</v>
      </c>
      <c r="H42" s="101">
        <f>D42+F42</f>
        <v>0</v>
      </c>
      <c r="I42" s="100">
        <f>C42*H42</f>
        <v>0</v>
      </c>
      <c r="J42" s="102"/>
    </row>
    <row r="43" spans="1:10" x14ac:dyDescent="0.2">
      <c r="A43" s="98"/>
      <c r="B43" s="99" t="s">
        <v>82</v>
      </c>
      <c r="C43" s="100"/>
      <c r="D43" s="101"/>
      <c r="E43" s="100">
        <v>0</v>
      </c>
      <c r="F43" s="101"/>
      <c r="G43" s="100">
        <v>0</v>
      </c>
      <c r="H43" s="101"/>
      <c r="I43" s="100">
        <v>0</v>
      </c>
      <c r="J43" s="102"/>
    </row>
    <row r="44" spans="1:10" ht="15" x14ac:dyDescent="0.2">
      <c r="A44" s="103"/>
      <c r="B44" s="112" t="s">
        <v>46</v>
      </c>
      <c r="C44" s="113"/>
      <c r="D44" s="114"/>
      <c r="E44" s="113">
        <f>SUM(E39:E43)</f>
        <v>0</v>
      </c>
      <c r="F44" s="114"/>
      <c r="G44" s="113">
        <f>SUM(G39:G43)</f>
        <v>0</v>
      </c>
      <c r="H44" s="114"/>
      <c r="I44" s="113">
        <f>SUM(I39:I43)</f>
        <v>0</v>
      </c>
      <c r="J44" s="115"/>
    </row>
    <row r="45" spans="1:10" x14ac:dyDescent="0.2">
      <c r="A45" s="98"/>
      <c r="B45" s="99"/>
      <c r="C45" s="100"/>
      <c r="D45" s="101"/>
      <c r="E45" s="100"/>
      <c r="F45" s="101"/>
      <c r="G45" s="100"/>
      <c r="H45" s="101"/>
      <c r="I45" s="100"/>
      <c r="J45" s="102"/>
    </row>
  </sheetData>
  <phoneticPr fontId="26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065514C4-D85C-4774-8E61-84198DB1067D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86643E3E-E1B7-4E99-A1B8-9A68DC4685B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Human Resources </vt:lpstr>
      <vt:lpstr>Supplies</vt:lpstr>
      <vt:lpstr>Technology Computers</vt:lpstr>
      <vt:lpstr>More Tech Equipment</vt:lpstr>
      <vt:lpstr>'Human Resources '!Print_Area</vt:lpstr>
      <vt:lpstr>Supplies!Print_Area</vt:lpstr>
      <vt:lpstr>'Technology Computers'!Print_Area</vt:lpstr>
      <vt:lpstr>'Human Resources '!Print_Titles</vt:lpstr>
      <vt:lpstr>Supplies!Print_Titles</vt:lpstr>
      <vt:lpstr>'Technology Computers'!Print_Titles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franicne lewis</dc:creator>
  <cp:lastModifiedBy>ccortez</cp:lastModifiedBy>
  <cp:lastPrinted>2014-12-01T21:29:42Z</cp:lastPrinted>
  <dcterms:created xsi:type="dcterms:W3CDTF">2009-07-14T23:56:49Z</dcterms:created>
  <dcterms:modified xsi:type="dcterms:W3CDTF">2014-12-01T21:30:12Z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TC103804739990</vt:lpwstr>
  </property>
</Properties>
</file>